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8_{DD1982C3-3856-4740-B8D2-B83C1412BA95}" xr6:coauthVersionLast="36" xr6:coauthVersionMax="36" xr10:uidLastSave="{00000000-0000-0000-0000-000000000000}"/>
  <bookViews>
    <workbookView xWindow="32760" yWindow="32760" windowWidth="24000" windowHeight="9525" firstSheet="2"/>
  </bookViews>
  <sheets>
    <sheet name="enero - diciembre 2023" sheetId="37" r:id="rId1"/>
    <sheet name="Trim.octubre - diciembre 2023 " sheetId="36" r:id="rId2"/>
    <sheet name="Trim. julio - sepetiembre 2023" sheetId="35" r:id="rId3"/>
    <sheet name="Trim. abril - junio 2023" sheetId="34" r:id="rId4"/>
    <sheet name="Trim. enero-marzo 2023" sheetId="32" r:id="rId5"/>
    <sheet name="HOJA" sheetId="33" r:id="rId6"/>
  </sheets>
  <definedNames>
    <definedName name="_xlnm.Print_Area" localSheetId="0">'enero - diciembre 2023'!$A$1:$H$20</definedName>
    <definedName name="_xlnm.Print_Area" localSheetId="3">'Trim. abril - junio 2023'!$A$1:$H$38</definedName>
    <definedName name="_xlnm.Print_Area" localSheetId="4">'Trim. enero-marzo 2023'!$A$1:$H$38</definedName>
    <definedName name="_xlnm.Print_Area" localSheetId="2">'Trim. julio - sepetiembre 2023'!$A$1:$H$37</definedName>
    <definedName name="_xlnm.Print_Area" localSheetId="1">'Trim.octubre - diciembre 2023 '!$A$1:$H$42</definedName>
  </definedNames>
  <calcPr calcId="191029"/>
</workbook>
</file>

<file path=xl/calcChain.xml><?xml version="1.0" encoding="utf-8"?>
<calcChain xmlns="http://schemas.openxmlformats.org/spreadsheetml/2006/main">
  <c r="G8" i="37" l="1"/>
  <c r="G9" i="37"/>
  <c r="G16" i="37"/>
  <c r="G10" i="37"/>
  <c r="G11" i="37"/>
  <c r="G12" i="37"/>
  <c r="G13" i="37"/>
  <c r="H13" i="37"/>
  <c r="G14" i="37"/>
  <c r="G15" i="37"/>
  <c r="G7" i="37"/>
  <c r="E8" i="37"/>
  <c r="E9" i="37"/>
  <c r="E16" i="37"/>
  <c r="F16" i="37"/>
  <c r="E10" i="37"/>
  <c r="E11" i="37"/>
  <c r="E12" i="37"/>
  <c r="E13" i="37"/>
  <c r="F13" i="37"/>
  <c r="E14" i="37"/>
  <c r="E15" i="37"/>
  <c r="F15" i="37"/>
  <c r="E7" i="37"/>
  <c r="B12" i="33"/>
  <c r="B16" i="35"/>
  <c r="D15" i="37"/>
  <c r="D14" i="37"/>
  <c r="H14" i="37"/>
  <c r="D13" i="37"/>
  <c r="D12" i="37"/>
  <c r="D11" i="37"/>
  <c r="D10" i="37"/>
  <c r="H10" i="37"/>
  <c r="D9" i="37"/>
  <c r="D8" i="37"/>
  <c r="D7" i="37"/>
  <c r="C15" i="37"/>
  <c r="C14" i="37"/>
  <c r="C13" i="37"/>
  <c r="C12" i="37"/>
  <c r="C11" i="37"/>
  <c r="C10" i="37"/>
  <c r="C16" i="37"/>
  <c r="C9" i="37"/>
  <c r="C8" i="37"/>
  <c r="C7" i="37"/>
  <c r="B8" i="37"/>
  <c r="B9" i="37"/>
  <c r="B10" i="37"/>
  <c r="B11" i="37"/>
  <c r="B12" i="37"/>
  <c r="B13" i="37"/>
  <c r="B14" i="37"/>
  <c r="B15" i="37"/>
  <c r="B7" i="37"/>
  <c r="H15" i="37"/>
  <c r="H12" i="37"/>
  <c r="F12" i="37"/>
  <c r="H11" i="37"/>
  <c r="F11" i="37"/>
  <c r="F10" i="37"/>
  <c r="H8" i="37"/>
  <c r="F8" i="37"/>
  <c r="H7" i="37"/>
  <c r="F7" i="37"/>
  <c r="B16" i="36"/>
  <c r="H9" i="37"/>
  <c r="F9" i="37"/>
  <c r="F14" i="37"/>
  <c r="D16" i="37"/>
  <c r="H16" i="37"/>
  <c r="B16" i="37"/>
  <c r="D8" i="36"/>
  <c r="D9" i="36"/>
  <c r="D10" i="36"/>
  <c r="D11" i="36"/>
  <c r="D12" i="36"/>
  <c r="D13" i="36"/>
  <c r="D14" i="36"/>
  <c r="D15" i="36"/>
  <c r="D7" i="36"/>
  <c r="D16" i="36"/>
  <c r="C15" i="36"/>
  <c r="C14" i="36"/>
  <c r="C13" i="36"/>
  <c r="C12" i="36"/>
  <c r="C11" i="36"/>
  <c r="C10" i="36"/>
  <c r="C9" i="36"/>
  <c r="C8" i="36"/>
  <c r="C7" i="36"/>
  <c r="G16" i="36"/>
  <c r="E16" i="36"/>
  <c r="F15" i="36"/>
  <c r="F14" i="36"/>
  <c r="H14" i="36"/>
  <c r="F13" i="36"/>
  <c r="H12" i="36"/>
  <c r="F11" i="36"/>
  <c r="H10" i="36"/>
  <c r="F10" i="36"/>
  <c r="H9" i="36"/>
  <c r="H8" i="36"/>
  <c r="G16" i="35"/>
  <c r="E16" i="35"/>
  <c r="C16" i="35"/>
  <c r="D15" i="35"/>
  <c r="H15" i="35"/>
  <c r="D14" i="35"/>
  <c r="H14" i="35"/>
  <c r="D13" i="35"/>
  <c r="H13" i="35"/>
  <c r="D12" i="35"/>
  <c r="F12" i="35"/>
  <c r="D11" i="35"/>
  <c r="F11" i="35"/>
  <c r="D10" i="35"/>
  <c r="F10" i="35"/>
  <c r="D9" i="35"/>
  <c r="H9" i="35"/>
  <c r="D8" i="35"/>
  <c r="F8" i="35"/>
  <c r="D7" i="35"/>
  <c r="H7" i="35"/>
  <c r="D7" i="34"/>
  <c r="G16" i="34"/>
  <c r="E16" i="34"/>
  <c r="C16" i="34"/>
  <c r="B16" i="34"/>
  <c r="H15" i="34"/>
  <c r="F15" i="34"/>
  <c r="D15" i="34"/>
  <c r="D14" i="34"/>
  <c r="H14" i="34"/>
  <c r="D13" i="34"/>
  <c r="H13" i="34"/>
  <c r="D12" i="34"/>
  <c r="F12" i="34"/>
  <c r="F11" i="34"/>
  <c r="D11" i="34"/>
  <c r="H11" i="34"/>
  <c r="D10" i="34"/>
  <c r="D9" i="34"/>
  <c r="H9" i="34"/>
  <c r="D8" i="34"/>
  <c r="F8" i="34"/>
  <c r="H7" i="34"/>
  <c r="F7" i="34"/>
  <c r="B5" i="33"/>
  <c r="B6" i="33"/>
  <c r="B7" i="33"/>
  <c r="B8" i="33"/>
  <c r="B9" i="33"/>
  <c r="D11" i="33"/>
  <c r="B11" i="33"/>
  <c r="C11" i="33"/>
  <c r="G16" i="32"/>
  <c r="E16" i="32"/>
  <c r="D15" i="32"/>
  <c r="F15" i="32"/>
  <c r="D13" i="32"/>
  <c r="H13" i="32"/>
  <c r="D10" i="32"/>
  <c r="F10" i="32"/>
  <c r="D8" i="32"/>
  <c r="H8" i="32"/>
  <c r="C16" i="32"/>
  <c r="B16" i="32"/>
  <c r="B4" i="33"/>
  <c r="D9" i="32"/>
  <c r="F9" i="32"/>
  <c r="D11" i="32"/>
  <c r="F11" i="32"/>
  <c r="H11" i="32"/>
  <c r="D12" i="32"/>
  <c r="H12" i="32"/>
  <c r="D14" i="32"/>
  <c r="F14" i="32"/>
  <c r="D7" i="32"/>
  <c r="H7" i="32"/>
  <c r="H15" i="32"/>
  <c r="H14" i="32"/>
  <c r="F13" i="32"/>
  <c r="F12" i="32"/>
  <c r="H10" i="32"/>
  <c r="D16" i="32"/>
  <c r="H9" i="32"/>
  <c r="F8" i="32"/>
  <c r="F7" i="32"/>
  <c r="H16" i="32"/>
  <c r="F16" i="32"/>
  <c r="F13" i="34"/>
  <c r="H12" i="34"/>
  <c r="F9" i="34"/>
  <c r="D16" i="34"/>
  <c r="H16" i="34"/>
  <c r="H8" i="34"/>
  <c r="F10" i="34"/>
  <c r="F14" i="34"/>
  <c r="H10" i="34"/>
  <c r="F16" i="34"/>
  <c r="B10" i="33"/>
  <c r="H11" i="35"/>
  <c r="F15" i="35"/>
  <c r="H12" i="35"/>
  <c r="H8" i="35"/>
  <c r="F7" i="35"/>
  <c r="F14" i="35"/>
  <c r="D16" i="35"/>
  <c r="F9" i="35"/>
  <c r="H10" i="35"/>
  <c r="F13" i="35"/>
  <c r="H16" i="35"/>
  <c r="F16" i="35"/>
  <c r="H15" i="36"/>
  <c r="H11" i="36"/>
  <c r="H7" i="36"/>
  <c r="C16" i="36"/>
  <c r="F9" i="36"/>
  <c r="F8" i="36"/>
  <c r="F12" i="36"/>
  <c r="H13" i="36"/>
  <c r="F7" i="36"/>
  <c r="F16" i="36"/>
  <c r="H16" i="36"/>
</calcChain>
</file>

<file path=xl/sharedStrings.xml><?xml version="1.0" encoding="utf-8"?>
<sst xmlns="http://schemas.openxmlformats.org/spreadsheetml/2006/main" count="134" uniqueCount="33">
  <si>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</si>
  <si>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</si>
  <si>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</si>
  <si>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</si>
  <si>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</si>
  <si>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</si>
  <si>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</si>
  <si>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</si>
  <si>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</si>
  <si>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</si>
  <si>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</si>
  <si>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</si>
  <si>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t>Centro Nacional de Innovación y Desarrollo Docente</t>
  </si>
  <si>
    <t>INSTITUTO NACIONAL DE FORMACION TECNICO PROFESIONAL, INFOTEP</t>
  </si>
  <si>
    <t>Centro Nacional de Formación Virtual</t>
  </si>
  <si>
    <t xml:space="preserve">SEGÚN DIRECCIONES  REGIONALES Y CENTROS </t>
  </si>
  <si>
    <t>DIRECCIONES REGIONALES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</si>
  <si>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</si>
  <si>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</si>
  <si>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</si>
  <si>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</si>
  <si>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</si>
  <si>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Dirección Innovación y Desarrollo</t>
  </si>
  <si>
    <t>DIRECCIÓNES REGIONALES</t>
  </si>
  <si>
    <r>
      <t xml:space="preserve">FUENTE:  INFOTEP.  </t>
    </r>
    <r>
      <rPr>
        <sz val="6"/>
        <rFont val="INFOTEXT"/>
        <family val="1"/>
      </rPr>
      <t>Sección de Estadísticas.</t>
    </r>
  </si>
  <si>
    <t>Enero - Marzo 2023</t>
  </si>
  <si>
    <t>PARTICIPANTES SEGÚN SEXO</t>
  </si>
  <si>
    <t>Abril - junio 2023</t>
  </si>
  <si>
    <r>
      <t xml:space="preserve">FUENTE:  INFOTEP.  </t>
    </r>
    <r>
      <rPr>
        <sz val="6"/>
        <rFont val="Infotep3"/>
        <family val="2"/>
      </rPr>
      <t>Sección de Estadísticas.</t>
    </r>
  </si>
  <si>
    <t>Julio - septiembre 2023</t>
  </si>
  <si>
    <t>Octubre - septiembre 2023</t>
  </si>
  <si>
    <t>Octubre - diciembre 2023</t>
  </si>
  <si>
    <t>Enero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</si>
</sst>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8" formatCode="_-* #,##0.00\ _€_-;\-* #,##0.00\ _€_-;_-* &quot;-&quot;??\ _€_-;_-@_-"/>
    <numFmt numFmtId="179" formatCode="_(* #,##0.0_);_(* \(#,##0.0\);_(* &quot;-&quot;??_);_(@_)"/>
    <numFmt numFmtId="180" formatCode="_(* #,##0_);_(* \(#,##0\);_(* &quot;-&quot;??_);_(@_)"/>
    <numFmt numFmtId="181" formatCode="_-* #,##0\ _€_-;\-* #,##0\ _€_-;_-* &quot;-&quot;??\ _€_-;_-@_-"/>
    <numFmt numFmtId="182" formatCode="#,##0.0"/>
  </numFmts>
  <fonts count="34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INFOTEXT"/>
      <family val="1"/>
    </font>
    <font>
      <sz val="10"/>
      <name val="INFOTEXT"/>
      <family val="1"/>
    </font>
    <font>
      <b/>
      <sz val="6"/>
      <name val="INFOTEXT"/>
      <family val="1"/>
    </font>
    <font>
      <sz val="6"/>
      <name val="INFOTEXT"/>
      <family val="1"/>
    </font>
    <font>
      <sz val="12"/>
      <name val="INFOTEXT"/>
      <family val="1"/>
    </font>
    <font>
      <sz val="8"/>
      <name val="INFOTEXT"/>
      <family val="1"/>
    </font>
    <font>
      <b/>
      <sz val="9"/>
      <name val="INFOTEXT"/>
      <family val="1"/>
    </font>
    <font>
      <sz val="11"/>
      <name val="INFOTEXT"/>
      <family val="1"/>
    </font>
    <font>
      <b/>
      <sz val="12"/>
      <name val="INFOTEXT"/>
      <family val="1"/>
    </font>
    <font>
      <b/>
      <sz val="10"/>
      <name val="Infotep3"/>
      <family val="2"/>
    </font>
    <font>
      <sz val="10"/>
      <name val="Infotep3"/>
      <family val="2"/>
    </font>
    <font>
      <b/>
      <sz val="9"/>
      <name val="Infotep3"/>
      <family val="2"/>
    </font>
    <font>
      <sz val="11"/>
      <name val="Infotep3"/>
      <family val="2"/>
    </font>
    <font>
      <sz val="12"/>
      <name val="Infotep3"/>
      <family val="2"/>
    </font>
    <font>
      <sz val="8"/>
      <name val="Infotep3"/>
      <family val="2"/>
    </font>
    <font>
      <b/>
      <sz val="6"/>
      <name val="Infotep3"/>
      <family val="2"/>
    </font>
    <font>
      <sz val="6"/>
      <name val="Infotep3"/>
      <family val="2"/>
    </font>
    <font>
      <sz val="9"/>
      <name val="Infotep3"/>
      <family val="2"/>
    </font>
    <font>
      <b/>
      <sz val="9.5"/>
      <name val="Infotep3"/>
      <family val="2"/>
    </font>
    <font>
      <b/>
      <sz val="11"/>
      <name val="Infotep3"/>
      <family val="2"/>
    </font>
    <font>
      <b/>
      <sz val="12"/>
      <name val="Infotep3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0"/>
      <name val="INFOTEXT"/>
      <family val="1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12"/>
      <color theme="0"/>
      <name val="INFOTEXT"/>
      <family val="1"/>
    </font>
    <font>
      <b/>
      <sz val="11"/>
      <color theme="0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theme="5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3" tint="0.40000610370189521"/>
        </stop>
      </gradient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43" fontId="0" fillId="0" borderId="0" xfId="0" applyNumberFormat="1"/>
    <xf numFmtId="180" fontId="0" fillId="0" borderId="0" xfId="0" applyNumberFormat="1"/>
    <xf numFmtId="43" fontId="2" fillId="0" borderId="0" xfId="0" applyNumberFormat="1" applyFont="1"/>
    <xf numFmtId="180" fontId="3" fillId="0" borderId="0" xfId="1" applyNumberFormat="1" applyFont="1" applyFill="1" applyBorder="1"/>
    <xf numFmtId="178" fontId="0" fillId="0" borderId="0" xfId="0" applyNumberFormat="1"/>
    <xf numFmtId="43" fontId="3" fillId="0" borderId="0" xfId="1" applyNumberFormat="1" applyFont="1" applyFill="1" applyBorder="1"/>
    <xf numFmtId="181" fontId="0" fillId="0" borderId="0" xfId="0" applyNumberFormat="1"/>
    <xf numFmtId="2" fontId="0" fillId="0" borderId="0" xfId="0" applyNumberFormat="1"/>
    <xf numFmtId="179" fontId="0" fillId="0" borderId="0" xfId="0" applyNumberFormat="1"/>
    <xf numFmtId="181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0" fontId="5" fillId="0" borderId="0" xfId="0" applyFont="1"/>
    <xf numFmtId="0" fontId="7" fillId="0" borderId="0" xfId="0" applyFont="1" applyAlignment="1">
      <alignment horizontal="left"/>
    </xf>
    <xf numFmtId="0" fontId="2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 vertical="center" wrapText="1"/>
    </xf>
    <xf numFmtId="3" fontId="29" fillId="3" borderId="0" xfId="0" applyNumberFormat="1" applyFont="1" applyFill="1" applyAlignment="1">
      <alignment horizontal="center"/>
    </xf>
    <xf numFmtId="182" fontId="29" fillId="3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0" xfId="0" applyNumberFormat="1" applyFont="1"/>
    <xf numFmtId="3" fontId="8" fillId="4" borderId="0" xfId="0" applyNumberFormat="1" applyFont="1" applyFill="1" applyAlignment="1">
      <alignment horizontal="center"/>
    </xf>
    <xf numFmtId="182" fontId="8" fillId="4" borderId="0" xfId="0" applyNumberFormat="1" applyFont="1" applyFill="1" applyAlignment="1">
      <alignment horizontal="center"/>
    </xf>
    <xf numFmtId="0" fontId="31" fillId="2" borderId="0" xfId="0" applyFont="1" applyFill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/>
    </xf>
    <xf numFmtId="182" fontId="32" fillId="2" borderId="0" xfId="0" applyNumberFormat="1" applyFont="1" applyFill="1" applyAlignment="1">
      <alignment horizontal="center" vertical="center"/>
    </xf>
    <xf numFmtId="0" fontId="11" fillId="4" borderId="0" xfId="0" applyFont="1" applyFill="1"/>
    <xf numFmtId="0" fontId="9" fillId="4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left"/>
    </xf>
    <xf numFmtId="0" fontId="4" fillId="5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left"/>
    </xf>
    <xf numFmtId="3" fontId="12" fillId="5" borderId="0" xfId="0" applyNumberFormat="1" applyFont="1" applyFill="1" applyAlignment="1">
      <alignment horizontal="center" vertical="center"/>
    </xf>
    <xf numFmtId="2" fontId="11" fillId="6" borderId="0" xfId="0" applyNumberFormat="1" applyFont="1" applyFill="1" applyAlignment="1">
      <alignment horizontal="left" vertical="center" wrapText="1"/>
    </xf>
    <xf numFmtId="0" fontId="14" fillId="0" borderId="0" xfId="0" applyFont="1"/>
    <xf numFmtId="0" fontId="16" fillId="4" borderId="0" xfId="0" applyFont="1" applyFill="1"/>
    <xf numFmtId="3" fontId="17" fillId="4" borderId="0" xfId="0" applyNumberFormat="1" applyFont="1" applyFill="1" applyAlignment="1">
      <alignment horizontal="center"/>
    </xf>
    <xf numFmtId="182" fontId="17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vertical="center" wrapText="1"/>
    </xf>
    <xf numFmtId="0" fontId="20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3" fontId="14" fillId="0" borderId="0" xfId="0" applyNumberFormat="1" applyFont="1"/>
    <xf numFmtId="43" fontId="14" fillId="0" borderId="0" xfId="0" applyNumberFormat="1" applyFont="1"/>
    <xf numFmtId="180" fontId="21" fillId="0" borderId="0" xfId="1" applyNumberFormat="1" applyFont="1" applyFill="1" applyBorder="1"/>
    <xf numFmtId="180" fontId="14" fillId="0" borderId="0" xfId="0" applyNumberFormat="1" applyFont="1"/>
    <xf numFmtId="43" fontId="13" fillId="0" borderId="0" xfId="0" applyNumberFormat="1" applyFont="1"/>
    <xf numFmtId="181" fontId="14" fillId="0" borderId="0" xfId="0" applyNumberFormat="1" applyFont="1"/>
    <xf numFmtId="178" fontId="14" fillId="0" borderId="0" xfId="0" applyNumberFormat="1" applyFont="1"/>
    <xf numFmtId="43" fontId="21" fillId="0" borderId="0" xfId="1" applyNumberFormat="1" applyFont="1" applyFill="1" applyBorder="1"/>
    <xf numFmtId="181" fontId="13" fillId="0" borderId="0" xfId="0" applyNumberFormat="1" applyFont="1"/>
    <xf numFmtId="179" fontId="14" fillId="0" borderId="0" xfId="0" applyNumberFormat="1" applyFont="1"/>
    <xf numFmtId="2" fontId="14" fillId="0" borderId="0" xfId="0" applyNumberFormat="1" applyFont="1"/>
    <xf numFmtId="1" fontId="14" fillId="0" borderId="0" xfId="0" applyNumberFormat="1" applyFont="1"/>
    <xf numFmtId="0" fontId="22" fillId="7" borderId="0" xfId="0" applyFont="1" applyFill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4" fillId="8" borderId="0" xfId="0" applyFont="1" applyFill="1"/>
    <xf numFmtId="0" fontId="14" fillId="8" borderId="0" xfId="0" applyFont="1" applyFill="1" applyAlignment="1">
      <alignment horizontal="center"/>
    </xf>
    <xf numFmtId="0" fontId="33" fillId="8" borderId="0" xfId="0" applyFont="1" applyFill="1" applyAlignment="1">
      <alignment horizontal="center" vertical="center" wrapText="1"/>
    </xf>
    <xf numFmtId="3" fontId="33" fillId="8" borderId="0" xfId="0" applyNumberFormat="1" applyFont="1" applyFill="1" applyAlignment="1">
      <alignment horizontal="center"/>
    </xf>
    <xf numFmtId="182" fontId="33" fillId="8" borderId="0" xfId="0" applyNumberFormat="1" applyFont="1" applyFill="1" applyAlignment="1">
      <alignment horizontal="center"/>
    </xf>
    <xf numFmtId="0" fontId="23" fillId="7" borderId="0" xfId="0" applyFont="1" applyFill="1" applyAlignment="1">
      <alignment horizontal="center" vertical="center" wrapText="1"/>
    </xf>
    <xf numFmtId="3" fontId="24" fillId="7" borderId="0" xfId="0" applyNumberFormat="1" applyFont="1" applyFill="1" applyAlignment="1">
      <alignment horizontal="center" vertical="center"/>
    </xf>
    <xf numFmtId="182" fontId="24" fillId="7" borderId="0" xfId="0" applyNumberFormat="1" applyFont="1" applyFill="1" applyAlignment="1">
      <alignment horizontal="center" vertical="center"/>
    </xf>
    <xf numFmtId="0" fontId="25" fillId="0" borderId="0" xfId="0" applyFont="1"/>
    <xf numFmtId="3" fontId="26" fillId="0" borderId="0" xfId="0" applyNumberFormat="1" applyFont="1"/>
    <xf numFmtId="0" fontId="27" fillId="0" borderId="0" xfId="0" applyFont="1"/>
    <xf numFmtId="3" fontId="27" fillId="0" borderId="0" xfId="0" applyNumberFormat="1" applyFont="1"/>
    <xf numFmtId="0" fontId="28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Octubre - diciembre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38608</c:v>
                </c:pt>
                <c:pt idx="1">
                  <c:v>12918</c:v>
                </c:pt>
                <c:pt idx="2">
                  <c:v>29156</c:v>
                </c:pt>
                <c:pt idx="3">
                  <c:v>10460</c:v>
                </c:pt>
                <c:pt idx="4">
                  <c:v>12003</c:v>
                </c:pt>
                <c:pt idx="5">
                  <c:v>6203</c:v>
                </c:pt>
                <c:pt idx="6">
                  <c:v>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0-4E92-AED7-56816FBFB96D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43901</c:v>
                </c:pt>
                <c:pt idx="1">
                  <c:v>15983</c:v>
                </c:pt>
                <c:pt idx="2">
                  <c:v>36281</c:v>
                </c:pt>
                <c:pt idx="3">
                  <c:v>15170</c:v>
                </c:pt>
                <c:pt idx="4">
                  <c:v>14534</c:v>
                </c:pt>
                <c:pt idx="5">
                  <c:v>11687</c:v>
                </c:pt>
                <c:pt idx="6">
                  <c:v>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0-4E92-AED7-56816FBFB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8953391"/>
        <c:axId val="1"/>
        <c:axId val="0"/>
      </c:bar3DChart>
      <c:catAx>
        <c:axId val="858953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85895339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Julio - septiembre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38608</c:v>
                </c:pt>
                <c:pt idx="1">
                  <c:v>12918</c:v>
                </c:pt>
                <c:pt idx="2">
                  <c:v>29156</c:v>
                </c:pt>
                <c:pt idx="3">
                  <c:v>10460</c:v>
                </c:pt>
                <c:pt idx="4">
                  <c:v>12003</c:v>
                </c:pt>
                <c:pt idx="5">
                  <c:v>6203</c:v>
                </c:pt>
                <c:pt idx="6">
                  <c:v>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6-4303-A701-59FBE8C3AC52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43901</c:v>
                </c:pt>
                <c:pt idx="1">
                  <c:v>15983</c:v>
                </c:pt>
                <c:pt idx="2">
                  <c:v>36281</c:v>
                </c:pt>
                <c:pt idx="3">
                  <c:v>15170</c:v>
                </c:pt>
                <c:pt idx="4">
                  <c:v>14534</c:v>
                </c:pt>
                <c:pt idx="5">
                  <c:v>11687</c:v>
                </c:pt>
                <c:pt idx="6">
                  <c:v>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6-4303-A701-59FBE8C3A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8952591"/>
        <c:axId val="1"/>
        <c:axId val="0"/>
      </c:bar3DChart>
      <c:catAx>
        <c:axId val="858952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85895259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Abril - junio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38608</c:v>
                </c:pt>
                <c:pt idx="1">
                  <c:v>12918</c:v>
                </c:pt>
                <c:pt idx="2">
                  <c:v>29156</c:v>
                </c:pt>
                <c:pt idx="3">
                  <c:v>10460</c:v>
                </c:pt>
                <c:pt idx="4">
                  <c:v>12003</c:v>
                </c:pt>
                <c:pt idx="5">
                  <c:v>6203</c:v>
                </c:pt>
                <c:pt idx="6">
                  <c:v>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B-43BE-80AB-5FAB36F4A2DB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43901</c:v>
                </c:pt>
                <c:pt idx="1">
                  <c:v>15983</c:v>
                </c:pt>
                <c:pt idx="2">
                  <c:v>36281</c:v>
                </c:pt>
                <c:pt idx="3">
                  <c:v>15170</c:v>
                </c:pt>
                <c:pt idx="4">
                  <c:v>14534</c:v>
                </c:pt>
                <c:pt idx="5">
                  <c:v>11687</c:v>
                </c:pt>
                <c:pt idx="6">
                  <c:v>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B-43BE-80AB-5FAB36F4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8951791"/>
        <c:axId val="1"/>
        <c:axId val="0"/>
      </c:bar3DChart>
      <c:catAx>
        <c:axId val="858951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85895179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38608</c:v>
                </c:pt>
                <c:pt idx="1">
                  <c:v>12918</c:v>
                </c:pt>
                <c:pt idx="2">
                  <c:v>29156</c:v>
                </c:pt>
                <c:pt idx="3">
                  <c:v>10460</c:v>
                </c:pt>
                <c:pt idx="4">
                  <c:v>12003</c:v>
                </c:pt>
                <c:pt idx="5">
                  <c:v>6203</c:v>
                </c:pt>
                <c:pt idx="6">
                  <c:v>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C-4FF0-92DD-194B229547AD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43901</c:v>
                </c:pt>
                <c:pt idx="1">
                  <c:v>15983</c:v>
                </c:pt>
                <c:pt idx="2">
                  <c:v>36281</c:v>
                </c:pt>
                <c:pt idx="3">
                  <c:v>15170</c:v>
                </c:pt>
                <c:pt idx="4">
                  <c:v>14534</c:v>
                </c:pt>
                <c:pt idx="5">
                  <c:v>11687</c:v>
                </c:pt>
                <c:pt idx="6">
                  <c:v>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DC-4FF0-92DD-194B22954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8960591"/>
        <c:axId val="1"/>
        <c:axId val="0"/>
      </c:bar3DChart>
      <c:catAx>
        <c:axId val="858960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85896059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Octubre - diciembre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38608</c:v>
                </c:pt>
                <c:pt idx="1">
                  <c:v>12918</c:v>
                </c:pt>
                <c:pt idx="2">
                  <c:v>29156</c:v>
                </c:pt>
                <c:pt idx="3">
                  <c:v>10460</c:v>
                </c:pt>
                <c:pt idx="4">
                  <c:v>12003</c:v>
                </c:pt>
                <c:pt idx="5">
                  <c:v>6203</c:v>
                </c:pt>
                <c:pt idx="6">
                  <c:v>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5-41F2-A37C-DA45B5557276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43901</c:v>
                </c:pt>
                <c:pt idx="1">
                  <c:v>15983</c:v>
                </c:pt>
                <c:pt idx="2">
                  <c:v>36281</c:v>
                </c:pt>
                <c:pt idx="3">
                  <c:v>15170</c:v>
                </c:pt>
                <c:pt idx="4">
                  <c:v>14534</c:v>
                </c:pt>
                <c:pt idx="5">
                  <c:v>11687</c:v>
                </c:pt>
                <c:pt idx="6">
                  <c:v>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5-41F2-A37C-DA45B5557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8960191"/>
        <c:axId val="1"/>
        <c:axId val="0"/>
      </c:bar3DChart>
      <c:catAx>
        <c:axId val="85896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85896019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9525</xdr:rowOff>
    </xdr:from>
    <xdr:to>
      <xdr:col>0</xdr:col>
      <xdr:colOff>904875</xdr:colOff>
      <xdr:row>3</xdr:row>
      <xdr:rowOff>219075</xdr:rowOff>
    </xdr:to>
    <xdr:pic>
      <xdr:nvPicPr>
        <xdr:cNvPr id="1385485" name="Imagen 1" descr="http://intranet/images/logo_infotepISO.jpg">
          <a:extLst>
            <a:ext uri="{FF2B5EF4-FFF2-40B4-BE49-F238E27FC236}">
              <a16:creationId xmlns:a16="http://schemas.microsoft.com/office/drawing/2014/main" id="{0DE5008B-CD2B-429A-8E40-01D00C0F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09575"/>
          <a:ext cx="733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133350</xdr:rowOff>
    </xdr:from>
    <xdr:to>
      <xdr:col>0</xdr:col>
      <xdr:colOff>838200</xdr:colOff>
      <xdr:row>3</xdr:row>
      <xdr:rowOff>152400</xdr:rowOff>
    </xdr:to>
    <xdr:pic>
      <xdr:nvPicPr>
        <xdr:cNvPr id="1348639" name="Imagen 1" descr="http://intranet/images/logo_infotepISO.jpg">
          <a:extLst>
            <a:ext uri="{FF2B5EF4-FFF2-40B4-BE49-F238E27FC236}">
              <a16:creationId xmlns:a16="http://schemas.microsoft.com/office/drawing/2014/main" id="{83D77F60-F10E-4A28-9DD6-D475F0759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33375"/>
          <a:ext cx="723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20</xdr:row>
      <xdr:rowOff>114300</xdr:rowOff>
    </xdr:from>
    <xdr:to>
      <xdr:col>7</xdr:col>
      <xdr:colOff>171450</xdr:colOff>
      <xdr:row>40</xdr:row>
      <xdr:rowOff>19050</xdr:rowOff>
    </xdr:to>
    <xdr:graphicFrame macro="">
      <xdr:nvGraphicFramePr>
        <xdr:cNvPr id="1348640" name="Gráfico 2">
          <a:extLst>
            <a:ext uri="{FF2B5EF4-FFF2-40B4-BE49-F238E27FC236}">
              <a16:creationId xmlns:a16="http://schemas.microsoft.com/office/drawing/2014/main" id="{6A6961C8-53D0-4A03-9FA0-F202D381B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123825</xdr:rowOff>
    </xdr:from>
    <xdr:to>
      <xdr:col>0</xdr:col>
      <xdr:colOff>990600</xdr:colOff>
      <xdr:row>3</xdr:row>
      <xdr:rowOff>142875</xdr:rowOff>
    </xdr:to>
    <xdr:pic>
      <xdr:nvPicPr>
        <xdr:cNvPr id="1327145" name="Imagen 1" descr="http://intranet/images/logo_infotepISO.jpg">
          <a:extLst>
            <a:ext uri="{FF2B5EF4-FFF2-40B4-BE49-F238E27FC236}">
              <a16:creationId xmlns:a16="http://schemas.microsoft.com/office/drawing/2014/main" id="{5FD0FF44-2580-4F09-9A61-6E44C6A6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6858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609600</xdr:colOff>
      <xdr:row>20</xdr:row>
      <xdr:rowOff>180975</xdr:rowOff>
    </xdr:from>
    <xdr:to>
      <xdr:col>6</xdr:col>
      <xdr:colOff>457200</xdr:colOff>
      <xdr:row>36</xdr:row>
      <xdr:rowOff>95250</xdr:rowOff>
    </xdr:to>
    <xdr:graphicFrame macro="">
      <xdr:nvGraphicFramePr>
        <xdr:cNvPr id="1327146" name="Gráfico 2">
          <a:extLst>
            <a:ext uri="{FF2B5EF4-FFF2-40B4-BE49-F238E27FC236}">
              <a16:creationId xmlns:a16="http://schemas.microsoft.com/office/drawing/2014/main" id="{A68ED28D-A54B-4ED7-8455-81DDB0871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95250</xdr:rowOff>
    </xdr:from>
    <xdr:to>
      <xdr:col>0</xdr:col>
      <xdr:colOff>914400</xdr:colOff>
      <xdr:row>3</xdr:row>
      <xdr:rowOff>161925</xdr:rowOff>
    </xdr:to>
    <xdr:pic>
      <xdr:nvPicPr>
        <xdr:cNvPr id="1310771" name="Imagen 1" descr="http://intranet/images/logo_infotepISO.jpg">
          <a:extLst>
            <a:ext uri="{FF2B5EF4-FFF2-40B4-BE49-F238E27FC236}">
              <a16:creationId xmlns:a16="http://schemas.microsoft.com/office/drawing/2014/main" id="{626CA928-909D-48BD-9330-DB1F11E2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57175"/>
          <a:ext cx="6667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20</xdr:row>
      <xdr:rowOff>190500</xdr:rowOff>
    </xdr:from>
    <xdr:to>
      <xdr:col>6</xdr:col>
      <xdr:colOff>676275</xdr:colOff>
      <xdr:row>37</xdr:row>
      <xdr:rowOff>47625</xdr:rowOff>
    </xdr:to>
    <xdr:graphicFrame macro="">
      <xdr:nvGraphicFramePr>
        <xdr:cNvPr id="1310772" name="Gráfico 2">
          <a:extLst>
            <a:ext uri="{FF2B5EF4-FFF2-40B4-BE49-F238E27FC236}">
              <a16:creationId xmlns:a16="http://schemas.microsoft.com/office/drawing/2014/main" id="{29985AA1-551A-40E7-A58D-965DCEBD5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133350</xdr:rowOff>
    </xdr:from>
    <xdr:to>
      <xdr:col>0</xdr:col>
      <xdr:colOff>895350</xdr:colOff>
      <xdr:row>3</xdr:row>
      <xdr:rowOff>180975</xdr:rowOff>
    </xdr:to>
    <xdr:pic>
      <xdr:nvPicPr>
        <xdr:cNvPr id="965891" name="Imagen 1" descr="http://intranet/images/logo_infotepISO.jpg">
          <a:extLst>
            <a:ext uri="{FF2B5EF4-FFF2-40B4-BE49-F238E27FC236}">
              <a16:creationId xmlns:a16="http://schemas.microsoft.com/office/drawing/2014/main" id="{BA696497-7AC4-408F-9215-25195A3D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95275"/>
          <a:ext cx="685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495300</xdr:colOff>
      <xdr:row>22</xdr:row>
      <xdr:rowOff>57150</xdr:rowOff>
    </xdr:from>
    <xdr:to>
      <xdr:col>6</xdr:col>
      <xdr:colOff>571500</xdr:colOff>
      <xdr:row>37</xdr:row>
      <xdr:rowOff>95250</xdr:rowOff>
    </xdr:to>
    <xdr:graphicFrame macro="">
      <xdr:nvGraphicFramePr>
        <xdr:cNvPr id="965892" name="Gráfico 2">
          <a:extLst>
            <a:ext uri="{FF2B5EF4-FFF2-40B4-BE49-F238E27FC236}">
              <a16:creationId xmlns:a16="http://schemas.microsoft.com/office/drawing/2014/main" id="{E95C3A37-65C4-49AC-A9E4-0BC8941B1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4</xdr:row>
      <xdr:rowOff>0</xdr:rowOff>
    </xdr:from>
    <xdr:to>
      <xdr:col>13</xdr:col>
      <xdr:colOff>47625</xdr:colOff>
      <xdr:row>19</xdr:row>
      <xdr:rowOff>85725</xdr:rowOff>
    </xdr:to>
    <xdr:graphicFrame macro="">
      <xdr:nvGraphicFramePr>
        <xdr:cNvPr id="1255471" name="Gráfico 2">
          <a:extLst>
            <a:ext uri="{FF2B5EF4-FFF2-40B4-BE49-F238E27FC236}">
              <a16:creationId xmlns:a16="http://schemas.microsoft.com/office/drawing/2014/main" id="{55042B3B-9802-4CAA-9CE6-8F04A3814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94"/>
  <sheetViews>
    <sheetView tabSelected="1" zoomScale="110" zoomScaleNormal="110" zoomScaleSheetLayoutView="80" workbookViewId="0">
      <selection activeCell="J34" sqref="J34"/>
    </sheetView>
  </sheetViews>
  <sheetFormatPr baseColWidth="10" defaultRowHeight="15.75"/>
  <cols>
    <col min="1" max="1" width="23.7109375" style="37" customWidth="1"/>
    <col min="2" max="2" width="15.7109375" style="37" customWidth="1"/>
    <col min="3" max="3" width="14.140625" style="37" customWidth="1"/>
    <col min="4" max="5" width="12.5703125" style="37" customWidth="1"/>
    <col min="6" max="6" width="7" style="37" customWidth="1"/>
    <col min="7" max="7" width="11.5703125" style="37" customWidth="1"/>
    <col min="8" max="8" width="7" style="37" customWidth="1"/>
    <col min="9" max="9" width="11.42578125" style="37"/>
    <col min="10" max="10" width="1.5703125" customWidth="1"/>
    <col min="11" max="11" width="25.140625" customWidth="1"/>
    <col min="13" max="13" width="11.42578125" style="70"/>
    <col min="15" max="15" width="11.42578125" style="72"/>
  </cols>
  <sheetData>
    <row r="1" spans="1:10">
      <c r="A1" s="73" t="s">
        <v>13</v>
      </c>
      <c r="B1" s="73"/>
      <c r="C1" s="73"/>
      <c r="D1" s="73"/>
      <c r="E1" s="73"/>
      <c r="F1" s="73"/>
      <c r="G1" s="73"/>
      <c r="H1" s="73"/>
    </row>
    <row r="2" spans="1:10">
      <c r="A2" s="74" t="s">
        <v>11</v>
      </c>
      <c r="B2" s="74"/>
      <c r="C2" s="74"/>
      <c r="D2" s="74"/>
      <c r="E2" s="74"/>
      <c r="F2" s="74"/>
      <c r="G2" s="74"/>
      <c r="H2" s="74"/>
    </row>
    <row r="3" spans="1:10">
      <c r="A3" s="74" t="s">
        <v>15</v>
      </c>
      <c r="B3" s="74"/>
      <c r="C3" s="74"/>
      <c r="D3" s="74"/>
      <c r="E3" s="74"/>
      <c r="F3" s="74"/>
      <c r="G3" s="74"/>
      <c r="H3" s="74"/>
    </row>
    <row r="4" spans="1:10" ht="22.5" customHeight="1">
      <c r="A4" s="75" t="s">
        <v>32</v>
      </c>
      <c r="B4" s="75"/>
      <c r="C4" s="75"/>
      <c r="D4" s="75"/>
      <c r="E4" s="75"/>
      <c r="F4" s="75"/>
      <c r="G4" s="75"/>
      <c r="H4" s="75"/>
    </row>
    <row r="5" spans="1:10" ht="4.5" customHeight="1">
      <c r="A5" s="60"/>
      <c r="B5" s="60"/>
      <c r="C5" s="60"/>
      <c r="D5" s="61"/>
      <c r="E5" s="60"/>
      <c r="F5" s="60"/>
      <c r="G5" s="60"/>
      <c r="H5" s="60"/>
    </row>
    <row r="6" spans="1:10" ht="37.5" customHeight="1">
      <c r="A6" s="58" t="s">
        <v>16</v>
      </c>
      <c r="B6" s="58" t="s">
        <v>8</v>
      </c>
      <c r="C6" s="58" t="s">
        <v>9</v>
      </c>
      <c r="D6" s="59" t="s">
        <v>3</v>
      </c>
      <c r="E6" s="59" t="s">
        <v>1</v>
      </c>
      <c r="F6" s="59" t="s">
        <v>4</v>
      </c>
      <c r="G6" s="59" t="s">
        <v>2</v>
      </c>
      <c r="H6" s="59" t="s">
        <v>5</v>
      </c>
    </row>
    <row r="7" spans="1:10" ht="28.5" customHeight="1">
      <c r="A7" s="38" t="s">
        <v>17</v>
      </c>
      <c r="B7" s="39">
        <f>+'Trim.octubre - diciembre 2023 '!B7+'Trim. julio - sepetiembre 2023'!B7+'Trim. abril - junio 2023'!B7+'Trim. enero-marzo 2023'!B7</f>
        <v>1136465</v>
      </c>
      <c r="C7" s="39">
        <f>+'Trim.octubre - diciembre 2023 '!C7+'Trim. julio - sepetiembre 2023'!C7+'Trim. abril - junio 2023'!C7+'Trim. enero-marzo 2023'!C7</f>
        <v>14174</v>
      </c>
      <c r="D7" s="39">
        <f>+'Trim.octubre - diciembre 2023 '!D7+'Trim. julio - sepetiembre 2023'!D7+'Trim. abril - junio 2023'!D7+'Trim. enero-marzo 2023'!D7</f>
        <v>288196</v>
      </c>
      <c r="E7" s="39">
        <f>+'Trim.octubre - diciembre 2023 '!E7+'Trim. julio - sepetiembre 2023'!E7+'Trim. abril - junio 2023'!E7+'Trim. enero-marzo 2023'!E7</f>
        <v>138297</v>
      </c>
      <c r="F7" s="40">
        <f t="shared" ref="F7:F15" si="0">+E7/D7*100</f>
        <v>47.9871337561937</v>
      </c>
      <c r="G7" s="39">
        <f>+'Trim.octubre - diciembre 2023 '!G7+'Trim. julio - sepetiembre 2023'!G7+'Trim. abril - junio 2023'!G7+'Trim. enero-marzo 2023'!G7</f>
        <v>149899</v>
      </c>
      <c r="H7" s="40">
        <f t="shared" ref="H7:H16" si="1">+G7/D7*100</f>
        <v>52.0128662438063</v>
      </c>
      <c r="I7" s="46"/>
      <c r="J7" s="12"/>
    </row>
    <row r="8" spans="1:10" ht="28.5" customHeight="1">
      <c r="A8" s="38" t="s">
        <v>18</v>
      </c>
      <c r="B8" s="39">
        <f>+'Trim.octubre - diciembre 2023 '!B8+'Trim. julio - sepetiembre 2023'!B8+'Trim. abril - junio 2023'!B8+'Trim. enero-marzo 2023'!B8</f>
        <v>405123</v>
      </c>
      <c r="C8" s="39">
        <f>+'Trim.octubre - diciembre 2023 '!C8+'Trim. julio - sepetiembre 2023'!C8+'Trim. abril - junio 2023'!C8+'Trim. enero-marzo 2023'!C8</f>
        <v>4418</v>
      </c>
      <c r="D8" s="39">
        <f>+'Trim.octubre - diciembre 2023 '!D8+'Trim. julio - sepetiembre 2023'!D8+'Trim. abril - junio 2023'!D8+'Trim. enero-marzo 2023'!D8</f>
        <v>89513</v>
      </c>
      <c r="E8" s="39">
        <f>+'Trim.octubre - diciembre 2023 '!E8+'Trim. julio - sepetiembre 2023'!E8+'Trim. abril - junio 2023'!E8+'Trim. enero-marzo 2023'!E8</f>
        <v>44340</v>
      </c>
      <c r="F8" s="40">
        <f t="shared" si="0"/>
        <v>49.534704456335952</v>
      </c>
      <c r="G8" s="39">
        <f>+'Trim.octubre - diciembre 2023 '!G8+'Trim. julio - sepetiembre 2023'!G8+'Trim. abril - junio 2023'!G8+'Trim. enero-marzo 2023'!G8</f>
        <v>45173</v>
      </c>
      <c r="H8" s="40">
        <f t="shared" si="1"/>
        <v>50.465295543664048</v>
      </c>
      <c r="I8" s="46"/>
      <c r="J8" s="12"/>
    </row>
    <row r="9" spans="1:10" ht="28.5" customHeight="1">
      <c r="A9" s="38" t="s">
        <v>19</v>
      </c>
      <c r="B9" s="39">
        <f>+'Trim.octubre - diciembre 2023 '!B9+'Trim. julio - sepetiembre 2023'!B9+'Trim. abril - junio 2023'!B9+'Trim. enero-marzo 2023'!B9</f>
        <v>773323</v>
      </c>
      <c r="C9" s="39">
        <f>+'Trim.octubre - diciembre 2023 '!C9+'Trim. julio - sepetiembre 2023'!C9+'Trim. abril - junio 2023'!C9+'Trim. enero-marzo 2023'!C9</f>
        <v>13287</v>
      </c>
      <c r="D9" s="39">
        <f>+'Trim.octubre - diciembre 2023 '!D9+'Trim. julio - sepetiembre 2023'!D9+'Trim. abril - junio 2023'!D9+'Trim. enero-marzo 2023'!D9</f>
        <v>234039</v>
      </c>
      <c r="E9" s="39">
        <f>+'Trim.octubre - diciembre 2023 '!E9+'Trim. julio - sepetiembre 2023'!E9+'Trim. abril - junio 2023'!E9+'Trim. enero-marzo 2023'!E9</f>
        <v>113419</v>
      </c>
      <c r="F9" s="40">
        <f t="shared" si="0"/>
        <v>48.461581189459871</v>
      </c>
      <c r="G9" s="39">
        <f>+'Trim.octubre - diciembre 2023 '!G9+'Trim. julio - sepetiembre 2023'!G9+'Trim. abril - junio 2023'!G9+'Trim. enero-marzo 2023'!G9</f>
        <v>120620</v>
      </c>
      <c r="H9" s="40">
        <f t="shared" si="1"/>
        <v>51.538418810540122</v>
      </c>
      <c r="I9" s="46"/>
      <c r="J9" s="12"/>
    </row>
    <row r="10" spans="1:10" ht="28.5" customHeight="1">
      <c r="A10" s="38" t="s">
        <v>20</v>
      </c>
      <c r="B10" s="39">
        <f>+'Trim.octubre - diciembre 2023 '!B10+'Trim. julio - sepetiembre 2023'!B10+'Trim. abril - junio 2023'!B10+'Trim. enero-marzo 2023'!B10</f>
        <v>366511</v>
      </c>
      <c r="C10" s="39">
        <f>+'Trim.octubre - diciembre 2023 '!C10+'Trim. julio - sepetiembre 2023'!C10+'Trim. abril - junio 2023'!C10+'Trim. enero-marzo 2023'!C10</f>
        <v>4945</v>
      </c>
      <c r="D10" s="39">
        <f>+'Trim.octubre - diciembre 2023 '!D10+'Trim. julio - sepetiembre 2023'!D10+'Trim. abril - junio 2023'!D10+'Trim. enero-marzo 2023'!D10</f>
        <v>92299</v>
      </c>
      <c r="E10" s="39">
        <f>+'Trim.octubre - diciembre 2023 '!E10+'Trim. julio - sepetiembre 2023'!E10+'Trim. abril - junio 2023'!E10+'Trim. enero-marzo 2023'!E10</f>
        <v>37853</v>
      </c>
      <c r="F10" s="40">
        <f t="shared" si="0"/>
        <v>41.011278562064597</v>
      </c>
      <c r="G10" s="39">
        <f>+'Trim.octubre - diciembre 2023 '!G10+'Trim. julio - sepetiembre 2023'!G10+'Trim. abril - junio 2023'!G10+'Trim. enero-marzo 2023'!G10</f>
        <v>54446</v>
      </c>
      <c r="H10" s="40">
        <f t="shared" si="1"/>
        <v>58.988721437935411</v>
      </c>
      <c r="I10" s="46"/>
      <c r="J10" s="12"/>
    </row>
    <row r="11" spans="1:10" ht="28.5" customHeight="1">
      <c r="A11" s="38" t="s">
        <v>6</v>
      </c>
      <c r="B11" s="39">
        <f>+'Trim.octubre - diciembre 2023 '!B11+'Trim. julio - sepetiembre 2023'!B11+'Trim. abril - junio 2023'!B11+'Trim. enero-marzo 2023'!B11</f>
        <v>409288</v>
      </c>
      <c r="C11" s="39">
        <f>+'Trim.octubre - diciembre 2023 '!C11+'Trim. julio - sepetiembre 2023'!C11+'Trim. abril - junio 2023'!C11+'Trim. enero-marzo 2023'!C11</f>
        <v>6452</v>
      </c>
      <c r="D11" s="39">
        <f>+'Trim.octubre - diciembre 2023 '!D11+'Trim. julio - sepetiembre 2023'!D11+'Trim. abril - junio 2023'!D11+'Trim. enero-marzo 2023'!D11</f>
        <v>112635</v>
      </c>
      <c r="E11" s="39">
        <f>+'Trim.octubre - diciembre 2023 '!E11+'Trim. julio - sepetiembre 2023'!E11+'Trim. abril - junio 2023'!E11+'Trim. enero-marzo 2023'!E11</f>
        <v>53639</v>
      </c>
      <c r="F11" s="40">
        <f t="shared" si="0"/>
        <v>47.621964753407021</v>
      </c>
      <c r="G11" s="39">
        <f>+'Trim.octubre - diciembre 2023 '!G11+'Trim. julio - sepetiembre 2023'!G11+'Trim. abril - junio 2023'!G11+'Trim. enero-marzo 2023'!G11</f>
        <v>58996</v>
      </c>
      <c r="H11" s="40">
        <f t="shared" si="1"/>
        <v>52.378035246592979</v>
      </c>
      <c r="I11" s="46"/>
      <c r="J11" s="12"/>
    </row>
    <row r="12" spans="1:10" ht="28.5" customHeight="1">
      <c r="A12" s="38" t="s">
        <v>7</v>
      </c>
      <c r="B12" s="39">
        <f>+'Trim.octubre - diciembre 2023 '!B12+'Trim. julio - sepetiembre 2023'!B12+'Trim. abril - junio 2023'!B12+'Trim. enero-marzo 2023'!B12</f>
        <v>527474</v>
      </c>
      <c r="C12" s="39">
        <f>+'Trim.octubre - diciembre 2023 '!C12+'Trim. julio - sepetiembre 2023'!C12+'Trim. abril - junio 2023'!C12+'Trim. enero-marzo 2023'!C12</f>
        <v>4440</v>
      </c>
      <c r="D12" s="39">
        <f>+'Trim.octubre - diciembre 2023 '!D12+'Trim. julio - sepetiembre 2023'!D12+'Trim. abril - junio 2023'!D12+'Trim. enero-marzo 2023'!D12</f>
        <v>92119</v>
      </c>
      <c r="E12" s="39">
        <f>+'Trim.octubre - diciembre 2023 '!E12+'Trim. julio - sepetiembre 2023'!E12+'Trim. abril - junio 2023'!E12+'Trim. enero-marzo 2023'!E12</f>
        <v>33761</v>
      </c>
      <c r="F12" s="40">
        <f t="shared" si="0"/>
        <v>36.64933401361283</v>
      </c>
      <c r="G12" s="39">
        <f>+'Trim.octubre - diciembre 2023 '!G12+'Trim. julio - sepetiembre 2023'!G12+'Trim. abril - junio 2023'!G12+'Trim. enero-marzo 2023'!G12</f>
        <v>58358</v>
      </c>
      <c r="H12" s="40">
        <f t="shared" si="1"/>
        <v>63.350665986387177</v>
      </c>
      <c r="I12" s="46"/>
      <c r="J12" s="12"/>
    </row>
    <row r="13" spans="1:10" ht="33" customHeight="1">
      <c r="A13" s="41" t="s">
        <v>12</v>
      </c>
      <c r="B13" s="39">
        <f>+'Trim.octubre - diciembre 2023 '!B13+'Trim. julio - sepetiembre 2023'!B13+'Trim. abril - junio 2023'!B13+'Trim. enero-marzo 2023'!B13</f>
        <v>43867</v>
      </c>
      <c r="C13" s="39">
        <f>+'Trim.octubre - diciembre 2023 '!C13+'Trim. julio - sepetiembre 2023'!C13+'Trim. abril - junio 2023'!C13+'Trim. enero-marzo 2023'!C13</f>
        <v>591</v>
      </c>
      <c r="D13" s="39">
        <f>+'Trim.octubre - diciembre 2023 '!D13+'Trim. julio - sepetiembre 2023'!D13+'Trim. abril - junio 2023'!D13+'Trim. enero-marzo 2023'!D13</f>
        <v>14640</v>
      </c>
      <c r="E13" s="39">
        <f>+'Trim.octubre - diciembre 2023 '!E13+'Trim. julio - sepetiembre 2023'!E13+'Trim. abril - junio 2023'!E13+'Trim. enero-marzo 2023'!E13</f>
        <v>5366</v>
      </c>
      <c r="F13" s="40">
        <f t="shared" si="0"/>
        <v>36.653005464480877</v>
      </c>
      <c r="G13" s="39">
        <f>+'Trim.octubre - diciembre 2023 '!G13+'Trim. julio - sepetiembre 2023'!G13+'Trim. abril - junio 2023'!G13+'Trim. enero-marzo 2023'!G13</f>
        <v>9274</v>
      </c>
      <c r="H13" s="40">
        <f>+G13/D13*100</f>
        <v>63.34699453551913</v>
      </c>
      <c r="I13" s="46"/>
      <c r="J13" s="12"/>
    </row>
    <row r="14" spans="1:10" ht="33" customHeight="1">
      <c r="A14" s="41" t="s">
        <v>14</v>
      </c>
      <c r="B14" s="39">
        <f>+'Trim.octubre - diciembre 2023 '!B14+'Trim. julio - sepetiembre 2023'!B14+'Trim. abril - junio 2023'!B14+'Trim. enero-marzo 2023'!B14</f>
        <v>36320</v>
      </c>
      <c r="C14" s="39">
        <f>+'Trim.octubre - diciembre 2023 '!C14+'Trim. julio - sepetiembre 2023'!C14+'Trim. abril - junio 2023'!C14+'Trim. enero-marzo 2023'!C14</f>
        <v>478</v>
      </c>
      <c r="D14" s="39">
        <f>+'Trim.octubre - diciembre 2023 '!D14+'Trim. julio - sepetiembre 2023'!D14+'Trim. abril - junio 2023'!D14+'Trim. enero-marzo 2023'!D14</f>
        <v>15289</v>
      </c>
      <c r="E14" s="39">
        <f>+'Trim.octubre - diciembre 2023 '!E14+'Trim. julio - sepetiembre 2023'!E14+'Trim. abril - junio 2023'!E14+'Trim. enero-marzo 2023'!E14</f>
        <v>5531</v>
      </c>
      <c r="F14" s="40">
        <f t="shared" si="0"/>
        <v>36.176335927791222</v>
      </c>
      <c r="G14" s="39">
        <f>+'Trim.octubre - diciembre 2023 '!G14+'Trim. julio - sepetiembre 2023'!G14+'Trim. abril - junio 2023'!G14+'Trim. enero-marzo 2023'!G14</f>
        <v>9758</v>
      </c>
      <c r="H14" s="40">
        <f t="shared" si="1"/>
        <v>63.823664072208771</v>
      </c>
      <c r="I14" s="46"/>
      <c r="J14" s="12"/>
    </row>
    <row r="15" spans="1:10" ht="33" customHeight="1">
      <c r="A15" s="41" t="s">
        <v>21</v>
      </c>
      <c r="B15" s="39">
        <f>+'Trim.octubre - diciembre 2023 '!B15+'Trim. julio - sepetiembre 2023'!B15+'Trim. abril - junio 2023'!B15+'Trim. enero-marzo 2023'!B15</f>
        <v>3656</v>
      </c>
      <c r="C15" s="39">
        <f>+'Trim.octubre - diciembre 2023 '!C15+'Trim. julio - sepetiembre 2023'!C15+'Trim. abril - junio 2023'!C15+'Trim. enero-marzo 2023'!C15</f>
        <v>306</v>
      </c>
      <c r="D15" s="39">
        <f>+'Trim.octubre - diciembre 2023 '!D15+'Trim. julio - sepetiembre 2023'!D15+'Trim. abril - junio 2023'!D15+'Trim. enero-marzo 2023'!D15</f>
        <v>6560</v>
      </c>
      <c r="E15" s="39">
        <f>+'Trim.octubre - diciembre 2023 '!E15+'Trim. julio - sepetiembre 2023'!E15+'Trim. abril - junio 2023'!E15+'Trim. enero-marzo 2023'!E15</f>
        <v>2575</v>
      </c>
      <c r="F15" s="40">
        <f t="shared" si="0"/>
        <v>39.253048780487802</v>
      </c>
      <c r="G15" s="39">
        <f>+'Trim.octubre - diciembre 2023 '!G15+'Trim. julio - sepetiembre 2023'!G15+'Trim. abril - junio 2023'!G15+'Trim. enero-marzo 2023'!G15</f>
        <v>3985</v>
      </c>
      <c r="H15" s="40">
        <f t="shared" si="1"/>
        <v>60.746951219512191</v>
      </c>
      <c r="I15" s="46"/>
      <c r="J15" s="12"/>
    </row>
    <row r="16" spans="1:10" ht="31.5" customHeight="1">
      <c r="A16" s="65" t="s">
        <v>0</v>
      </c>
      <c r="B16" s="66">
        <f>+B7+B8+B9+B10+B11+B12+B13+B14+B15</f>
        <v>3702027</v>
      </c>
      <c r="C16" s="66">
        <f>SUM(C7:C15)</f>
        <v>49091</v>
      </c>
      <c r="D16" s="66">
        <f>SUM(D7:D15)</f>
        <v>945290</v>
      </c>
      <c r="E16" s="66">
        <f>SUM(E7:E15)</f>
        <v>434781</v>
      </c>
      <c r="F16" s="67">
        <f>+E16/D16*100</f>
        <v>45.994456727565087</v>
      </c>
      <c r="G16" s="66">
        <f>SUM(G7:G15)</f>
        <v>510509</v>
      </c>
      <c r="H16" s="67">
        <f t="shared" si="1"/>
        <v>54.00554327243492</v>
      </c>
      <c r="I16" s="46"/>
      <c r="J16" s="12"/>
    </row>
    <row r="17" spans="1:9" ht="2.25" customHeight="1">
      <c r="A17" s="62"/>
      <c r="B17" s="62"/>
      <c r="C17" s="62"/>
      <c r="D17" s="63"/>
      <c r="E17" s="63"/>
      <c r="F17" s="64"/>
      <c r="G17" s="63"/>
      <c r="H17" s="64"/>
      <c r="I17" s="46"/>
    </row>
    <row r="18" spans="1:9" ht="11.25" customHeight="1">
      <c r="A18" s="76" t="s">
        <v>28</v>
      </c>
      <c r="B18" s="76"/>
      <c r="C18" s="76"/>
      <c r="D18" s="76"/>
      <c r="E18" s="76"/>
      <c r="F18" s="76"/>
      <c r="G18" s="76"/>
      <c r="I18" s="46"/>
    </row>
    <row r="19" spans="1:9" ht="10.5" customHeight="1">
      <c r="A19" s="42" t="s">
        <v>10</v>
      </c>
      <c r="B19" s="43"/>
      <c r="C19" s="43"/>
      <c r="D19" s="43"/>
      <c r="E19" s="44"/>
      <c r="F19" s="45"/>
      <c r="G19" s="44"/>
      <c r="H19" s="46"/>
    </row>
    <row r="20" spans="1:9" ht="17.25" customHeight="1">
      <c r="B20" s="46"/>
      <c r="D20" s="46"/>
      <c r="E20" s="46"/>
      <c r="F20" s="46"/>
      <c r="G20" s="46"/>
      <c r="H20" s="46"/>
    </row>
    <row r="21" spans="1:9" ht="15" customHeight="1">
      <c r="B21" s="46"/>
      <c r="C21" s="46"/>
      <c r="D21" s="46"/>
      <c r="E21" s="46"/>
    </row>
    <row r="22" spans="1:9" ht="15" customHeight="1">
      <c r="A22" s="47"/>
      <c r="B22" s="47"/>
      <c r="C22" s="47"/>
      <c r="E22" s="46"/>
    </row>
    <row r="23" spans="1:9" ht="15" customHeight="1">
      <c r="A23" s="47"/>
      <c r="B23" s="47"/>
      <c r="C23" s="47"/>
    </row>
    <row r="24" spans="1:9" ht="15" customHeight="1">
      <c r="A24" s="47"/>
      <c r="B24" s="47"/>
      <c r="C24" s="47"/>
    </row>
    <row r="25" spans="1:9" ht="15" customHeight="1">
      <c r="A25" s="47"/>
      <c r="B25" s="47"/>
      <c r="C25" s="47"/>
    </row>
    <row r="26" spans="1:9" ht="15" customHeight="1">
      <c r="A26" s="47"/>
      <c r="B26" s="47"/>
      <c r="C26" s="47"/>
    </row>
    <row r="27" spans="1:9" ht="15" customHeight="1">
      <c r="A27" s="47"/>
      <c r="B27" s="47"/>
      <c r="C27" s="47"/>
    </row>
    <row r="28" spans="1:9" ht="15" customHeight="1">
      <c r="A28" s="47"/>
      <c r="B28" s="47"/>
      <c r="C28" s="47"/>
    </row>
    <row r="29" spans="1:9" ht="15" customHeight="1">
      <c r="A29" s="47"/>
      <c r="B29" s="47"/>
      <c r="C29" s="47"/>
    </row>
    <row r="30" spans="1:9" ht="15" customHeight="1">
      <c r="A30" s="47"/>
      <c r="B30" s="47"/>
      <c r="C30" s="47"/>
      <c r="D30" s="48"/>
    </row>
    <row r="31" spans="1:9" ht="15" customHeight="1">
      <c r="A31" s="47"/>
      <c r="B31" s="47"/>
      <c r="C31" s="47"/>
    </row>
    <row r="32" spans="1:9" ht="15" customHeight="1">
      <c r="A32" s="47"/>
      <c r="B32" s="47"/>
      <c r="C32" s="47"/>
      <c r="D32" s="49"/>
    </row>
    <row r="33" spans="1:6" ht="15" customHeight="1">
      <c r="A33" s="47"/>
      <c r="B33" s="47"/>
      <c r="C33" s="47"/>
      <c r="D33" s="49"/>
    </row>
    <row r="34" spans="1:6" ht="15" customHeight="1">
      <c r="A34" s="50"/>
      <c r="B34" s="50"/>
      <c r="C34" s="50"/>
      <c r="D34" s="47"/>
      <c r="E34" s="51"/>
      <c r="F34" s="51"/>
    </row>
    <row r="35" spans="1:6" ht="18" customHeight="1">
      <c r="A35" s="47"/>
      <c r="B35" s="47"/>
      <c r="C35" s="47"/>
      <c r="D35" s="49"/>
      <c r="E35" s="51"/>
      <c r="F35" s="51"/>
    </row>
    <row r="37" spans="1:6">
      <c r="A37" s="49"/>
      <c r="B37" s="49"/>
      <c r="C37" s="49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2"/>
      <c r="B57" s="52"/>
      <c r="C57" s="52"/>
    </row>
    <row r="58" spans="1:3" ht="15" customHeight="1">
      <c r="A58" s="52"/>
      <c r="B58" s="52"/>
      <c r="C58" s="52"/>
    </row>
    <row r="59" spans="1:3" ht="15" customHeight="1">
      <c r="A59" s="52"/>
      <c r="B59" s="52"/>
      <c r="C59" s="52"/>
    </row>
    <row r="60" spans="1:3" ht="15" customHeight="1">
      <c r="A60" s="52"/>
      <c r="B60" s="52"/>
      <c r="C60" s="52"/>
    </row>
    <row r="61" spans="1:3" ht="15" customHeight="1">
      <c r="A61" s="52"/>
      <c r="B61" s="52"/>
      <c r="C61" s="52"/>
    </row>
    <row r="62" spans="1:3" ht="15" customHeight="1">
      <c r="A62" s="52"/>
      <c r="B62" s="52"/>
      <c r="C62" s="52"/>
    </row>
    <row r="63" spans="1:3" ht="15" customHeight="1">
      <c r="A63" s="52"/>
      <c r="B63" s="52"/>
      <c r="C63" s="52"/>
    </row>
    <row r="64" spans="1:3" ht="15" customHeight="1">
      <c r="A64" s="52"/>
      <c r="B64" s="52"/>
      <c r="C64" s="52"/>
    </row>
    <row r="65" spans="1:7" ht="15" customHeight="1">
      <c r="A65" s="52"/>
      <c r="B65" s="52"/>
      <c r="C65" s="52"/>
    </row>
    <row r="66" spans="1:7" ht="15" customHeight="1">
      <c r="A66" s="52"/>
      <c r="B66" s="52"/>
      <c r="C66" s="52"/>
    </row>
    <row r="67" spans="1:7" ht="15" customHeight="1">
      <c r="A67" s="52"/>
      <c r="B67" s="52"/>
      <c r="C67" s="52"/>
    </row>
    <row r="68" spans="1:7" ht="15" customHeight="1">
      <c r="A68" s="52"/>
      <c r="B68" s="52"/>
      <c r="C68" s="52"/>
    </row>
    <row r="69" spans="1:7" ht="15" customHeight="1">
      <c r="A69" s="52"/>
      <c r="B69" s="52"/>
      <c r="C69" s="52"/>
      <c r="D69" s="48"/>
    </row>
    <row r="70" spans="1:7" ht="15" customHeight="1">
      <c r="A70" s="52"/>
      <c r="B70" s="52"/>
      <c r="C70" s="52"/>
      <c r="D70" s="53"/>
      <c r="E70" s="51"/>
      <c r="F70" s="51"/>
      <c r="G70" s="51"/>
    </row>
    <row r="71" spans="1:7" ht="15" customHeight="1">
      <c r="A71" s="52"/>
      <c r="B71" s="52"/>
      <c r="C71" s="52"/>
      <c r="D71" s="53"/>
    </row>
    <row r="72" spans="1:7" ht="15" customHeight="1">
      <c r="A72" s="52"/>
      <c r="B72" s="52"/>
      <c r="C72" s="52"/>
      <c r="D72" s="49"/>
    </row>
    <row r="73" spans="1:7" ht="15" customHeight="1">
      <c r="A73" s="50"/>
      <c r="B73" s="50"/>
      <c r="C73" s="50"/>
      <c r="D73" s="47"/>
      <c r="E73" s="51"/>
      <c r="F73" s="51"/>
    </row>
    <row r="74" spans="1:7" ht="15" customHeight="1">
      <c r="A74" s="47"/>
      <c r="B74" s="47"/>
      <c r="C74" s="47"/>
      <c r="D74" s="49"/>
      <c r="E74" s="51"/>
      <c r="F74" s="51"/>
    </row>
    <row r="75" spans="1:7">
      <c r="E75" s="54"/>
      <c r="F75" s="54"/>
    </row>
    <row r="76" spans="1:7">
      <c r="A76" s="49"/>
      <c r="B76" s="49"/>
      <c r="C76" s="49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47"/>
      <c r="B100" s="47"/>
      <c r="C100" s="47"/>
    </row>
    <row r="101" spans="1:8" ht="15" customHeight="1">
      <c r="A101" s="47"/>
      <c r="B101" s="47"/>
      <c r="C101" s="47"/>
    </row>
    <row r="102" spans="1:8" ht="15" customHeight="1">
      <c r="A102" s="47"/>
      <c r="B102" s="47"/>
      <c r="C102" s="47"/>
    </row>
    <row r="103" spans="1:8" ht="15" customHeight="1">
      <c r="A103" s="47"/>
      <c r="B103" s="47"/>
      <c r="C103" s="47"/>
    </row>
    <row r="104" spans="1:8" ht="15" customHeight="1">
      <c r="A104" s="47"/>
      <c r="B104" s="47"/>
      <c r="C104" s="47"/>
    </row>
    <row r="105" spans="1:8" ht="15" customHeight="1">
      <c r="A105" s="47"/>
      <c r="B105" s="47"/>
      <c r="C105" s="47"/>
    </row>
    <row r="106" spans="1:8" ht="15" customHeight="1">
      <c r="A106" s="47"/>
      <c r="B106" s="47"/>
      <c r="C106" s="47"/>
    </row>
    <row r="107" spans="1:8" ht="15" customHeight="1">
      <c r="A107" s="47"/>
      <c r="B107" s="47"/>
      <c r="C107" s="47"/>
    </row>
    <row r="108" spans="1:8" ht="15" customHeight="1">
      <c r="A108" s="47"/>
      <c r="B108" s="47"/>
      <c r="C108" s="47"/>
      <c r="E108" s="52"/>
      <c r="F108" s="52"/>
      <c r="G108" s="52"/>
    </row>
    <row r="109" spans="1:8" ht="15" customHeight="1">
      <c r="A109" s="47"/>
      <c r="B109" s="47"/>
      <c r="C109" s="47"/>
      <c r="D109" s="48"/>
      <c r="E109" s="48"/>
      <c r="F109" s="48"/>
      <c r="G109" s="48"/>
    </row>
    <row r="110" spans="1:8" ht="15" customHeight="1">
      <c r="A110" s="47"/>
      <c r="B110" s="47"/>
      <c r="C110" s="47"/>
      <c r="D110" s="48"/>
    </row>
    <row r="111" spans="1:8" ht="15" customHeight="1">
      <c r="A111" s="47"/>
      <c r="B111" s="47"/>
      <c r="C111" s="47"/>
      <c r="D111" s="49"/>
      <c r="G111" s="52"/>
    </row>
    <row r="112" spans="1:8" ht="15" customHeight="1">
      <c r="A112" s="47"/>
      <c r="B112" s="47"/>
      <c r="C112" s="47"/>
      <c r="D112" s="55"/>
      <c r="E112" s="52"/>
      <c r="F112" s="52"/>
      <c r="G112" s="52"/>
      <c r="H112" s="55"/>
    </row>
    <row r="113" spans="1:8" ht="15" customHeight="1">
      <c r="A113" s="50"/>
      <c r="B113" s="50"/>
      <c r="C113" s="50"/>
      <c r="D113" s="55"/>
      <c r="E113" s="51"/>
      <c r="F113" s="51"/>
      <c r="G113" s="52"/>
      <c r="H113" s="55"/>
    </row>
    <row r="114" spans="1:8" ht="15" customHeight="1">
      <c r="A114" s="47"/>
      <c r="B114" s="47"/>
      <c r="C114" s="47"/>
      <c r="D114" s="49"/>
      <c r="E114" s="51"/>
      <c r="F114" s="51"/>
      <c r="G114" s="49"/>
      <c r="H114" s="49"/>
    </row>
    <row r="115" spans="1:8">
      <c r="E115" s="51"/>
      <c r="F115" s="51"/>
    </row>
    <row r="116" spans="1:8">
      <c r="A116" s="49"/>
      <c r="B116" s="49"/>
      <c r="C116" s="49"/>
    </row>
    <row r="117" spans="1:8">
      <c r="A117" s="49"/>
      <c r="B117" s="49"/>
      <c r="C117" s="49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47"/>
      <c r="B140" s="47"/>
      <c r="C140" s="47"/>
    </row>
    <row r="141" spans="1:3" ht="15" customHeight="1">
      <c r="A141" s="47"/>
      <c r="B141" s="47"/>
      <c r="C141" s="47"/>
    </row>
    <row r="142" spans="1:3" ht="15" customHeight="1">
      <c r="A142" s="47"/>
      <c r="B142" s="47"/>
      <c r="C142" s="47"/>
    </row>
    <row r="143" spans="1:3" ht="15" customHeight="1">
      <c r="A143" s="47"/>
      <c r="B143" s="47"/>
      <c r="C143" s="47"/>
    </row>
    <row r="144" spans="1:3" ht="15" customHeight="1">
      <c r="A144" s="47"/>
      <c r="B144" s="47"/>
      <c r="C144" s="47"/>
    </row>
    <row r="145" spans="1:6" ht="15" customHeight="1">
      <c r="A145" s="47"/>
      <c r="B145" s="47"/>
      <c r="C145" s="47"/>
    </row>
    <row r="146" spans="1:6" ht="15" customHeight="1">
      <c r="A146" s="47"/>
      <c r="B146" s="47"/>
      <c r="C146" s="47"/>
    </row>
    <row r="147" spans="1:6" ht="15" customHeight="1">
      <c r="A147" s="47"/>
      <c r="B147" s="47"/>
      <c r="C147" s="47"/>
    </row>
    <row r="148" spans="1:6" ht="15" customHeight="1">
      <c r="A148" s="47"/>
      <c r="B148" s="47"/>
      <c r="C148" s="47"/>
    </row>
    <row r="149" spans="1:6" ht="15" customHeight="1">
      <c r="A149" s="47"/>
      <c r="B149" s="47"/>
      <c r="C149" s="47"/>
      <c r="D149" s="49"/>
    </row>
    <row r="150" spans="1:6" ht="15" customHeight="1">
      <c r="A150" s="47"/>
      <c r="B150" s="47"/>
      <c r="C150" s="47"/>
      <c r="D150" s="48"/>
    </row>
    <row r="151" spans="1:6" ht="15" customHeight="1">
      <c r="A151" s="47"/>
      <c r="B151" s="47"/>
      <c r="C151" s="47"/>
      <c r="D151" s="56"/>
    </row>
    <row r="152" spans="1:6" ht="15" customHeight="1">
      <c r="A152" s="47"/>
      <c r="B152" s="47"/>
      <c r="C152" s="47"/>
    </row>
    <row r="153" spans="1:6" ht="15" customHeight="1">
      <c r="A153" s="50"/>
      <c r="B153" s="50"/>
      <c r="C153" s="50"/>
      <c r="D153" s="56"/>
      <c r="E153" s="57"/>
      <c r="F153" s="57"/>
    </row>
    <row r="154" spans="1:6" ht="15" customHeight="1">
      <c r="A154" s="47"/>
      <c r="B154" s="47"/>
      <c r="C154" s="47"/>
      <c r="D154" s="49"/>
      <c r="E154" s="57"/>
      <c r="F154" s="57"/>
    </row>
    <row r="155" spans="1:6">
      <c r="E155" s="57"/>
      <c r="F155" s="57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49"/>
    </row>
    <row r="192" spans="4:4" ht="15" customHeight="1">
      <c r="D192" s="49"/>
    </row>
    <row r="193" spans="4:4" ht="15" customHeight="1">
      <c r="D193" s="49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1" orientation="portrait" r:id="rId1"/>
  <headerFooter alignWithMargins="0"/>
  <rowBreaks count="3" manualBreakCount="3">
    <brk id="36" max="16383" man="1"/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94"/>
  <sheetViews>
    <sheetView tabSelected="1" zoomScale="110" zoomScaleNormal="110" zoomScaleSheetLayoutView="80" workbookViewId="0">
      <selection activeCell="J34" sqref="J34"/>
    </sheetView>
  </sheetViews>
  <sheetFormatPr baseColWidth="10" defaultRowHeight="15.75"/>
  <cols>
    <col min="1" max="1" width="23.7109375" style="37" customWidth="1"/>
    <col min="2" max="2" width="15.7109375" style="37" customWidth="1"/>
    <col min="3" max="3" width="14.140625" style="37" customWidth="1"/>
    <col min="4" max="5" width="12.5703125" style="37" customWidth="1"/>
    <col min="6" max="6" width="7" style="37" customWidth="1"/>
    <col min="7" max="7" width="11.5703125" style="37" customWidth="1"/>
    <col min="8" max="8" width="7" style="37" customWidth="1"/>
    <col min="9" max="9" width="11.42578125" style="37"/>
    <col min="10" max="10" width="8.140625" customWidth="1"/>
    <col min="11" max="11" width="25.140625" customWidth="1"/>
    <col min="13" max="13" width="11.42578125" style="70"/>
    <col min="15" max="15" width="11.42578125" style="72"/>
  </cols>
  <sheetData>
    <row r="1" spans="1:10">
      <c r="A1" s="73" t="s">
        <v>13</v>
      </c>
      <c r="B1" s="73"/>
      <c r="C1" s="73"/>
      <c r="D1" s="73"/>
      <c r="E1" s="73"/>
      <c r="F1" s="73"/>
      <c r="G1" s="73"/>
      <c r="H1" s="73"/>
    </row>
    <row r="2" spans="1:10">
      <c r="A2" s="74" t="s">
        <v>11</v>
      </c>
      <c r="B2" s="74"/>
      <c r="C2" s="74"/>
      <c r="D2" s="74"/>
      <c r="E2" s="74"/>
      <c r="F2" s="74"/>
      <c r="G2" s="74"/>
      <c r="H2" s="74"/>
    </row>
    <row r="3" spans="1:10">
      <c r="A3" s="74" t="s">
        <v>15</v>
      </c>
      <c r="B3" s="74"/>
      <c r="C3" s="74"/>
      <c r="D3" s="74"/>
      <c r="E3" s="74"/>
      <c r="F3" s="74"/>
      <c r="G3" s="74"/>
      <c r="H3" s="74"/>
    </row>
    <row r="4" spans="1:10" ht="16.5" customHeight="1">
      <c r="A4" s="75" t="s">
        <v>30</v>
      </c>
      <c r="B4" s="75"/>
      <c r="C4" s="75"/>
      <c r="D4" s="75"/>
      <c r="E4" s="75"/>
      <c r="F4" s="75"/>
      <c r="G4" s="75"/>
      <c r="H4" s="75"/>
    </row>
    <row r="5" spans="1:10" ht="4.5" customHeight="1">
      <c r="A5" s="60"/>
      <c r="B5" s="60"/>
      <c r="C5" s="60"/>
      <c r="D5" s="61"/>
      <c r="E5" s="60"/>
      <c r="F5" s="60"/>
      <c r="G5" s="60"/>
      <c r="H5" s="60"/>
    </row>
    <row r="6" spans="1:10" ht="37.5" customHeight="1">
      <c r="A6" s="58" t="s">
        <v>16</v>
      </c>
      <c r="B6" s="58" t="s">
        <v>8</v>
      </c>
      <c r="C6" s="58" t="s">
        <v>9</v>
      </c>
      <c r="D6" s="59" t="s">
        <v>3</v>
      </c>
      <c r="E6" s="59" t="s">
        <v>1</v>
      </c>
      <c r="F6" s="59" t="s">
        <v>4</v>
      </c>
      <c r="G6" s="59" t="s">
        <v>2</v>
      </c>
      <c r="H6" s="59" t="s">
        <v>5</v>
      </c>
    </row>
    <row r="7" spans="1:10" ht="28.5" customHeight="1">
      <c r="A7" s="38" t="s">
        <v>17</v>
      </c>
      <c r="B7" s="39">
        <v>356225</v>
      </c>
      <c r="C7" s="39">
        <f>1817+1425+821</f>
        <v>4063</v>
      </c>
      <c r="D7" s="39">
        <f>+E7+G7</f>
        <v>82509</v>
      </c>
      <c r="E7" s="39">
        <v>38608</v>
      </c>
      <c r="F7" s="40">
        <f t="shared" ref="F7:F16" si="0">+E7/D7*100</f>
        <v>46.792471124362187</v>
      </c>
      <c r="G7" s="39">
        <v>43901</v>
      </c>
      <c r="H7" s="40">
        <f t="shared" ref="H7:H16" si="1">+G7/D7*100</f>
        <v>53.207528875637813</v>
      </c>
      <c r="I7" s="46"/>
      <c r="J7" s="12"/>
    </row>
    <row r="8" spans="1:10" ht="28.5" customHeight="1">
      <c r="A8" s="38" t="s">
        <v>18</v>
      </c>
      <c r="B8" s="39">
        <v>145707</v>
      </c>
      <c r="C8" s="39">
        <f>578+459+387</f>
        <v>1424</v>
      </c>
      <c r="D8" s="39">
        <f t="shared" ref="D8:D15" si="2">+E8+G8</f>
        <v>28901</v>
      </c>
      <c r="E8" s="39">
        <v>12918</v>
      </c>
      <c r="F8" s="40">
        <f t="shared" si="0"/>
        <v>44.697415314348987</v>
      </c>
      <c r="G8" s="39">
        <v>15983</v>
      </c>
      <c r="H8" s="40">
        <f t="shared" si="1"/>
        <v>55.302584685651013</v>
      </c>
      <c r="I8" s="46"/>
      <c r="J8" s="12"/>
    </row>
    <row r="9" spans="1:10" ht="28.5" customHeight="1">
      <c r="A9" s="38" t="s">
        <v>19</v>
      </c>
      <c r="B9" s="39">
        <v>233317</v>
      </c>
      <c r="C9" s="39">
        <f>1754+1231+728</f>
        <v>3713</v>
      </c>
      <c r="D9" s="39">
        <f t="shared" si="2"/>
        <v>65437</v>
      </c>
      <c r="E9" s="39">
        <v>29156</v>
      </c>
      <c r="F9" s="40">
        <f t="shared" si="0"/>
        <v>44.555832327276619</v>
      </c>
      <c r="G9" s="39">
        <v>36281</v>
      </c>
      <c r="H9" s="40">
        <f t="shared" si="1"/>
        <v>55.444167672723388</v>
      </c>
      <c r="I9" s="46"/>
      <c r="J9" s="12"/>
    </row>
    <row r="10" spans="1:10" ht="28.5" customHeight="1">
      <c r="A10" s="38" t="s">
        <v>20</v>
      </c>
      <c r="B10" s="39">
        <v>120779</v>
      </c>
      <c r="C10" s="39">
        <f>528+534+359</f>
        <v>1421</v>
      </c>
      <c r="D10" s="39">
        <f t="shared" si="2"/>
        <v>25630</v>
      </c>
      <c r="E10" s="39">
        <v>10460</v>
      </c>
      <c r="F10" s="40">
        <f t="shared" si="0"/>
        <v>40.811548966055405</v>
      </c>
      <c r="G10" s="39">
        <v>15170</v>
      </c>
      <c r="H10" s="40">
        <f t="shared" si="1"/>
        <v>59.188451033944602</v>
      </c>
      <c r="I10" s="46"/>
      <c r="J10" s="12"/>
    </row>
    <row r="11" spans="1:10" ht="28.5" customHeight="1">
      <c r="A11" s="38" t="s">
        <v>6</v>
      </c>
      <c r="B11" s="39">
        <v>132266</v>
      </c>
      <c r="C11" s="39">
        <f>634+609+316</f>
        <v>1559</v>
      </c>
      <c r="D11" s="39">
        <f t="shared" si="2"/>
        <v>26537</v>
      </c>
      <c r="E11" s="39">
        <v>12003</v>
      </c>
      <c r="F11" s="40">
        <f t="shared" si="0"/>
        <v>45.231186645061612</v>
      </c>
      <c r="G11" s="39">
        <v>14534</v>
      </c>
      <c r="H11" s="40">
        <f t="shared" si="1"/>
        <v>54.768813354938381</v>
      </c>
      <c r="I11" s="46"/>
      <c r="J11" s="12"/>
    </row>
    <row r="12" spans="1:10" ht="28.5" customHeight="1">
      <c r="A12" s="38" t="s">
        <v>7</v>
      </c>
      <c r="B12" s="39">
        <v>134492</v>
      </c>
      <c r="C12" s="39">
        <f>383+325+196</f>
        <v>904</v>
      </c>
      <c r="D12" s="39">
        <f t="shared" si="2"/>
        <v>17890</v>
      </c>
      <c r="E12" s="39">
        <v>6203</v>
      </c>
      <c r="F12" s="40">
        <f t="shared" si="0"/>
        <v>34.673001676914481</v>
      </c>
      <c r="G12" s="39">
        <v>11687</v>
      </c>
      <c r="H12" s="40">
        <f t="shared" si="1"/>
        <v>65.326998323085533</v>
      </c>
      <c r="I12" s="46"/>
      <c r="J12" s="12"/>
    </row>
    <row r="13" spans="1:10" ht="33" customHeight="1">
      <c r="A13" s="41" t="s">
        <v>12</v>
      </c>
      <c r="B13" s="39">
        <v>14281</v>
      </c>
      <c r="C13" s="39">
        <f>96+34+26</f>
        <v>156</v>
      </c>
      <c r="D13" s="39">
        <f t="shared" si="2"/>
        <v>3687</v>
      </c>
      <c r="E13" s="39">
        <v>1301</v>
      </c>
      <c r="F13" s="40">
        <f t="shared" si="0"/>
        <v>35.286140493626256</v>
      </c>
      <c r="G13" s="39">
        <v>2386</v>
      </c>
      <c r="H13" s="40">
        <f>+G13/D13*100</f>
        <v>64.713859506373751</v>
      </c>
      <c r="I13" s="46"/>
      <c r="J13" s="12"/>
    </row>
    <row r="14" spans="1:10" ht="33" customHeight="1">
      <c r="A14" s="41" t="s">
        <v>14</v>
      </c>
      <c r="B14" s="39">
        <v>3702</v>
      </c>
      <c r="C14" s="39">
        <f>25+20+7</f>
        <v>52</v>
      </c>
      <c r="D14" s="39">
        <f t="shared" si="2"/>
        <v>1991</v>
      </c>
      <c r="E14" s="39">
        <v>801</v>
      </c>
      <c r="F14" s="40">
        <f t="shared" si="0"/>
        <v>40.231039678553493</v>
      </c>
      <c r="G14" s="39">
        <v>1190</v>
      </c>
      <c r="H14" s="40">
        <f t="shared" si="1"/>
        <v>59.768960321446507</v>
      </c>
      <c r="I14" s="46"/>
      <c r="J14" s="12"/>
    </row>
    <row r="15" spans="1:10" ht="33" customHeight="1">
      <c r="A15" s="41" t="s">
        <v>21</v>
      </c>
      <c r="B15" s="39">
        <v>1052</v>
      </c>
      <c r="C15" s="39">
        <f>29+17+31</f>
        <v>77</v>
      </c>
      <c r="D15" s="39">
        <f t="shared" si="2"/>
        <v>2326</v>
      </c>
      <c r="E15" s="39">
        <v>917</v>
      </c>
      <c r="F15" s="40">
        <f t="shared" si="0"/>
        <v>39.423903697334481</v>
      </c>
      <c r="G15" s="39">
        <v>1409</v>
      </c>
      <c r="H15" s="40">
        <f t="shared" si="1"/>
        <v>60.576096302665519</v>
      </c>
      <c r="I15" s="46"/>
      <c r="J15" s="12"/>
    </row>
    <row r="16" spans="1:10" ht="31.5" customHeight="1">
      <c r="A16" s="65" t="s">
        <v>0</v>
      </c>
      <c r="B16" s="66">
        <f>+B7+B8+B9+B10+B11+B12+B13+B14+B15</f>
        <v>1141821</v>
      </c>
      <c r="C16" s="66">
        <f>SUM(C7:C15)</f>
        <v>13369</v>
      </c>
      <c r="D16" s="66">
        <f>SUM(D7:D15)</f>
        <v>254908</v>
      </c>
      <c r="E16" s="66">
        <f>SUM(E7:E15)</f>
        <v>112367</v>
      </c>
      <c r="F16" s="67">
        <f t="shared" si="0"/>
        <v>44.081394071586608</v>
      </c>
      <c r="G16" s="66">
        <f>SUM(G7:G15)</f>
        <v>142541</v>
      </c>
      <c r="H16" s="67">
        <f t="shared" si="1"/>
        <v>55.918605928413392</v>
      </c>
      <c r="I16" s="46"/>
      <c r="J16" s="12"/>
    </row>
    <row r="17" spans="1:9" ht="6" customHeight="1">
      <c r="A17" s="62"/>
      <c r="B17" s="62"/>
      <c r="C17" s="62"/>
      <c r="D17" s="63"/>
      <c r="E17" s="63"/>
      <c r="F17" s="64"/>
      <c r="G17" s="63"/>
      <c r="H17" s="64"/>
      <c r="I17" s="46"/>
    </row>
    <row r="18" spans="1:9" ht="11.25" customHeight="1">
      <c r="A18" s="76" t="s">
        <v>28</v>
      </c>
      <c r="B18" s="76"/>
      <c r="C18" s="76"/>
      <c r="D18" s="76"/>
      <c r="E18" s="76"/>
      <c r="F18" s="76"/>
      <c r="G18" s="76"/>
      <c r="I18" s="46"/>
    </row>
    <row r="19" spans="1:9" ht="10.5" customHeight="1">
      <c r="A19" s="42" t="s">
        <v>10</v>
      </c>
      <c r="B19" s="43"/>
      <c r="C19" s="43"/>
      <c r="D19" s="43"/>
      <c r="E19" s="44"/>
      <c r="F19" s="45"/>
      <c r="G19" s="44"/>
      <c r="H19" s="46"/>
    </row>
    <row r="20" spans="1:9" ht="17.25" customHeight="1">
      <c r="B20" s="46"/>
      <c r="D20" s="46"/>
      <c r="E20" s="46"/>
      <c r="F20" s="46"/>
      <c r="G20" s="46"/>
      <c r="H20" s="46"/>
    </row>
    <row r="21" spans="1:9" ht="15" customHeight="1">
      <c r="B21" s="46"/>
      <c r="C21" s="46"/>
      <c r="D21" s="46"/>
    </row>
    <row r="22" spans="1:9" ht="15" customHeight="1">
      <c r="A22" s="47"/>
      <c r="B22" s="47"/>
      <c r="C22" s="47"/>
    </row>
    <row r="23" spans="1:9" ht="15" customHeight="1">
      <c r="A23" s="47"/>
      <c r="B23" s="47"/>
      <c r="C23" s="47"/>
    </row>
    <row r="24" spans="1:9" ht="15" customHeight="1">
      <c r="A24" s="47"/>
      <c r="B24" s="47"/>
      <c r="C24" s="47"/>
    </row>
    <row r="25" spans="1:9" ht="15" customHeight="1">
      <c r="A25" s="47"/>
      <c r="B25" s="47"/>
      <c r="C25" s="47"/>
    </row>
    <row r="26" spans="1:9" ht="15" customHeight="1">
      <c r="A26" s="47"/>
      <c r="B26" s="47"/>
      <c r="C26" s="47"/>
    </row>
    <row r="27" spans="1:9" ht="15" customHeight="1">
      <c r="A27" s="47"/>
      <c r="B27" s="47"/>
      <c r="C27" s="47"/>
    </row>
    <row r="28" spans="1:9" ht="15" customHeight="1">
      <c r="A28" s="47"/>
      <c r="B28" s="47"/>
      <c r="C28" s="47"/>
    </row>
    <row r="29" spans="1:9" ht="15" customHeight="1">
      <c r="A29" s="47"/>
      <c r="B29" s="47"/>
      <c r="C29" s="47"/>
    </row>
    <row r="30" spans="1:9" ht="15" customHeight="1">
      <c r="A30" s="47"/>
      <c r="B30" s="47"/>
      <c r="C30" s="47"/>
      <c r="D30" s="48"/>
    </row>
    <row r="31" spans="1:9" ht="15" customHeight="1">
      <c r="A31" s="47"/>
      <c r="B31" s="47"/>
      <c r="C31" s="47"/>
    </row>
    <row r="32" spans="1:9" ht="15" customHeight="1">
      <c r="A32" s="47"/>
      <c r="B32" s="47"/>
      <c r="C32" s="47"/>
      <c r="D32" s="49"/>
    </row>
    <row r="33" spans="1:6" ht="15" customHeight="1">
      <c r="A33" s="47"/>
      <c r="B33" s="47"/>
      <c r="C33" s="47"/>
      <c r="D33" s="49"/>
    </row>
    <row r="34" spans="1:6" ht="15" customHeight="1">
      <c r="A34" s="50"/>
      <c r="B34" s="50"/>
      <c r="C34" s="50"/>
      <c r="D34" s="47"/>
      <c r="E34" s="51"/>
      <c r="F34" s="51"/>
    </row>
    <row r="35" spans="1:6" ht="18" customHeight="1">
      <c r="A35" s="47"/>
      <c r="B35" s="47"/>
      <c r="C35" s="47"/>
      <c r="D35" s="49"/>
      <c r="E35" s="51"/>
      <c r="F35" s="51"/>
    </row>
    <row r="37" spans="1:6">
      <c r="A37" s="49"/>
      <c r="B37" s="49"/>
      <c r="C37" s="49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2"/>
      <c r="B57" s="52"/>
      <c r="C57" s="52"/>
    </row>
    <row r="58" spans="1:3" ht="15" customHeight="1">
      <c r="A58" s="52"/>
      <c r="B58" s="52"/>
      <c r="C58" s="52"/>
    </row>
    <row r="59" spans="1:3" ht="15" customHeight="1">
      <c r="A59" s="52"/>
      <c r="B59" s="52"/>
      <c r="C59" s="52"/>
    </row>
    <row r="60" spans="1:3" ht="15" customHeight="1">
      <c r="A60" s="52"/>
      <c r="B60" s="52"/>
      <c r="C60" s="52"/>
    </row>
    <row r="61" spans="1:3" ht="15" customHeight="1">
      <c r="A61" s="52"/>
      <c r="B61" s="52"/>
      <c r="C61" s="52"/>
    </row>
    <row r="62" spans="1:3" ht="15" customHeight="1">
      <c r="A62" s="52"/>
      <c r="B62" s="52"/>
      <c r="C62" s="52"/>
    </row>
    <row r="63" spans="1:3" ht="15" customHeight="1">
      <c r="A63" s="52"/>
      <c r="B63" s="52"/>
      <c r="C63" s="52"/>
    </row>
    <row r="64" spans="1:3" ht="15" customHeight="1">
      <c r="A64" s="52"/>
      <c r="B64" s="52"/>
      <c r="C64" s="52"/>
    </row>
    <row r="65" spans="1:7" ht="15" customHeight="1">
      <c r="A65" s="52"/>
      <c r="B65" s="52"/>
      <c r="C65" s="52"/>
    </row>
    <row r="66" spans="1:7" ht="15" customHeight="1">
      <c r="A66" s="52"/>
      <c r="B66" s="52"/>
      <c r="C66" s="52"/>
    </row>
    <row r="67" spans="1:7" ht="15" customHeight="1">
      <c r="A67" s="52"/>
      <c r="B67" s="52"/>
      <c r="C67" s="52"/>
    </row>
    <row r="68" spans="1:7" ht="15" customHeight="1">
      <c r="A68" s="52"/>
      <c r="B68" s="52"/>
      <c r="C68" s="52"/>
    </row>
    <row r="69" spans="1:7" ht="15" customHeight="1">
      <c r="A69" s="52"/>
      <c r="B69" s="52"/>
      <c r="C69" s="52"/>
      <c r="D69" s="48"/>
    </row>
    <row r="70" spans="1:7" ht="15" customHeight="1">
      <c r="A70" s="52"/>
      <c r="B70" s="52"/>
      <c r="C70" s="52"/>
      <c r="D70" s="53"/>
      <c r="E70" s="51"/>
      <c r="F70" s="51"/>
      <c r="G70" s="51"/>
    </row>
    <row r="71" spans="1:7" ht="15" customHeight="1">
      <c r="A71" s="52"/>
      <c r="B71" s="52"/>
      <c r="C71" s="52"/>
      <c r="D71" s="53"/>
    </row>
    <row r="72" spans="1:7" ht="15" customHeight="1">
      <c r="A72" s="52"/>
      <c r="B72" s="52"/>
      <c r="C72" s="52"/>
      <c r="D72" s="49"/>
    </row>
    <row r="73" spans="1:7" ht="15" customHeight="1">
      <c r="A73" s="50"/>
      <c r="B73" s="50"/>
      <c r="C73" s="50"/>
      <c r="D73" s="47"/>
      <c r="E73" s="51"/>
      <c r="F73" s="51"/>
    </row>
    <row r="74" spans="1:7" ht="15" customHeight="1">
      <c r="A74" s="47"/>
      <c r="B74" s="47"/>
      <c r="C74" s="47"/>
      <c r="D74" s="49"/>
      <c r="E74" s="51"/>
      <c r="F74" s="51"/>
    </row>
    <row r="75" spans="1:7">
      <c r="E75" s="54"/>
      <c r="F75" s="54"/>
    </row>
    <row r="76" spans="1:7">
      <c r="A76" s="49"/>
      <c r="B76" s="49"/>
      <c r="C76" s="49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47"/>
      <c r="B100" s="47"/>
      <c r="C100" s="47"/>
    </row>
    <row r="101" spans="1:8" ht="15" customHeight="1">
      <c r="A101" s="47"/>
      <c r="B101" s="47"/>
      <c r="C101" s="47"/>
    </row>
    <row r="102" spans="1:8" ht="15" customHeight="1">
      <c r="A102" s="47"/>
      <c r="B102" s="47"/>
      <c r="C102" s="47"/>
    </row>
    <row r="103" spans="1:8" ht="15" customHeight="1">
      <c r="A103" s="47"/>
      <c r="B103" s="47"/>
      <c r="C103" s="47"/>
    </row>
    <row r="104" spans="1:8" ht="15" customHeight="1">
      <c r="A104" s="47"/>
      <c r="B104" s="47"/>
      <c r="C104" s="47"/>
    </row>
    <row r="105" spans="1:8" ht="15" customHeight="1">
      <c r="A105" s="47"/>
      <c r="B105" s="47"/>
      <c r="C105" s="47"/>
    </row>
    <row r="106" spans="1:8" ht="15" customHeight="1">
      <c r="A106" s="47"/>
      <c r="B106" s="47"/>
      <c r="C106" s="47"/>
    </row>
    <row r="107" spans="1:8" ht="15" customHeight="1">
      <c r="A107" s="47"/>
      <c r="B107" s="47"/>
      <c r="C107" s="47"/>
    </row>
    <row r="108" spans="1:8" ht="15" customHeight="1">
      <c r="A108" s="47"/>
      <c r="B108" s="47"/>
      <c r="C108" s="47"/>
      <c r="E108" s="52"/>
      <c r="F108" s="52"/>
      <c r="G108" s="52"/>
    </row>
    <row r="109" spans="1:8" ht="15" customHeight="1">
      <c r="A109" s="47"/>
      <c r="B109" s="47"/>
      <c r="C109" s="47"/>
      <c r="D109" s="48"/>
      <c r="E109" s="48"/>
      <c r="F109" s="48"/>
      <c r="G109" s="48"/>
    </row>
    <row r="110" spans="1:8" ht="15" customHeight="1">
      <c r="A110" s="47"/>
      <c r="B110" s="47"/>
      <c r="C110" s="47"/>
      <c r="D110" s="48"/>
    </row>
    <row r="111" spans="1:8" ht="15" customHeight="1">
      <c r="A111" s="47"/>
      <c r="B111" s="47"/>
      <c r="C111" s="47"/>
      <c r="D111" s="49"/>
      <c r="G111" s="52"/>
    </row>
    <row r="112" spans="1:8" ht="15" customHeight="1">
      <c r="A112" s="47"/>
      <c r="B112" s="47"/>
      <c r="C112" s="47"/>
      <c r="D112" s="55"/>
      <c r="E112" s="52"/>
      <c r="F112" s="52"/>
      <c r="G112" s="52"/>
      <c r="H112" s="55"/>
    </row>
    <row r="113" spans="1:8" ht="15" customHeight="1">
      <c r="A113" s="50"/>
      <c r="B113" s="50"/>
      <c r="C113" s="50"/>
      <c r="D113" s="55"/>
      <c r="E113" s="51"/>
      <c r="F113" s="51"/>
      <c r="G113" s="52"/>
      <c r="H113" s="55"/>
    </row>
    <row r="114" spans="1:8" ht="15" customHeight="1">
      <c r="A114" s="47"/>
      <c r="B114" s="47"/>
      <c r="C114" s="47"/>
      <c r="D114" s="49"/>
      <c r="E114" s="51"/>
      <c r="F114" s="51"/>
      <c r="G114" s="49"/>
      <c r="H114" s="49"/>
    </row>
    <row r="115" spans="1:8">
      <c r="E115" s="51"/>
      <c r="F115" s="51"/>
    </row>
    <row r="116" spans="1:8">
      <c r="A116" s="49"/>
      <c r="B116" s="49"/>
      <c r="C116" s="49"/>
    </row>
    <row r="117" spans="1:8">
      <c r="A117" s="49"/>
      <c r="B117" s="49"/>
      <c r="C117" s="49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47"/>
      <c r="B140" s="47"/>
      <c r="C140" s="47"/>
    </row>
    <row r="141" spans="1:3" ht="15" customHeight="1">
      <c r="A141" s="47"/>
      <c r="B141" s="47"/>
      <c r="C141" s="47"/>
    </row>
    <row r="142" spans="1:3" ht="15" customHeight="1">
      <c r="A142" s="47"/>
      <c r="B142" s="47"/>
      <c r="C142" s="47"/>
    </row>
    <row r="143" spans="1:3" ht="15" customHeight="1">
      <c r="A143" s="47"/>
      <c r="B143" s="47"/>
      <c r="C143" s="47"/>
    </row>
    <row r="144" spans="1:3" ht="15" customHeight="1">
      <c r="A144" s="47"/>
      <c r="B144" s="47"/>
      <c r="C144" s="47"/>
    </row>
    <row r="145" spans="1:6" ht="15" customHeight="1">
      <c r="A145" s="47"/>
      <c r="B145" s="47"/>
      <c r="C145" s="47"/>
    </row>
    <row r="146" spans="1:6" ht="15" customHeight="1">
      <c r="A146" s="47"/>
      <c r="B146" s="47"/>
      <c r="C146" s="47"/>
    </row>
    <row r="147" spans="1:6" ht="15" customHeight="1">
      <c r="A147" s="47"/>
      <c r="B147" s="47"/>
      <c r="C147" s="47"/>
    </row>
    <row r="148" spans="1:6" ht="15" customHeight="1">
      <c r="A148" s="47"/>
      <c r="B148" s="47"/>
      <c r="C148" s="47"/>
    </row>
    <row r="149" spans="1:6" ht="15" customHeight="1">
      <c r="A149" s="47"/>
      <c r="B149" s="47"/>
      <c r="C149" s="47"/>
      <c r="D149" s="49"/>
    </row>
    <row r="150" spans="1:6" ht="15" customHeight="1">
      <c r="A150" s="47"/>
      <c r="B150" s="47"/>
      <c r="C150" s="47"/>
      <c r="D150" s="48"/>
    </row>
    <row r="151" spans="1:6" ht="15" customHeight="1">
      <c r="A151" s="47"/>
      <c r="B151" s="47"/>
      <c r="C151" s="47"/>
      <c r="D151" s="56"/>
    </row>
    <row r="152" spans="1:6" ht="15" customHeight="1">
      <c r="A152" s="47"/>
      <c r="B152" s="47"/>
      <c r="C152" s="47"/>
    </row>
    <row r="153" spans="1:6" ht="15" customHeight="1">
      <c r="A153" s="50"/>
      <c r="B153" s="50"/>
      <c r="C153" s="50"/>
      <c r="D153" s="56"/>
      <c r="E153" s="57"/>
      <c r="F153" s="57"/>
    </row>
    <row r="154" spans="1:6" ht="15" customHeight="1">
      <c r="A154" s="47"/>
      <c r="B154" s="47"/>
      <c r="C154" s="47"/>
      <c r="D154" s="49"/>
      <c r="E154" s="57"/>
      <c r="F154" s="57"/>
    </row>
    <row r="155" spans="1:6">
      <c r="E155" s="57"/>
      <c r="F155" s="57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49"/>
    </row>
    <row r="192" spans="4:4" ht="15" customHeight="1">
      <c r="D192" s="49"/>
    </row>
    <row r="193" spans="4:4" ht="15" customHeight="1">
      <c r="D193" s="49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4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94"/>
  <sheetViews>
    <sheetView tabSelected="1" zoomScale="110" zoomScaleNormal="110" zoomScaleSheetLayoutView="80" workbookViewId="0">
      <selection activeCell="J34" sqref="J34"/>
    </sheetView>
  </sheetViews>
  <sheetFormatPr baseColWidth="10" defaultRowHeight="15.75"/>
  <cols>
    <col min="1" max="1" width="23.7109375" style="37" customWidth="1"/>
    <col min="2" max="2" width="15.7109375" style="37" customWidth="1"/>
    <col min="3" max="3" width="14.140625" style="37" customWidth="1"/>
    <col min="4" max="4" width="10.7109375" style="37" customWidth="1"/>
    <col min="5" max="5" width="11.7109375" style="37" customWidth="1"/>
    <col min="6" max="6" width="7" style="37" customWidth="1"/>
    <col min="7" max="7" width="11.5703125" style="37" customWidth="1"/>
    <col min="8" max="8" width="7" style="37" customWidth="1"/>
    <col min="9" max="9" width="11.42578125" style="37"/>
    <col min="10" max="10" width="1.5703125" customWidth="1"/>
    <col min="13" max="13" width="11.42578125" style="68"/>
    <col min="14" max="14" width="11.42578125" style="70"/>
  </cols>
  <sheetData>
    <row r="1" spans="1:15">
      <c r="A1" s="73" t="s">
        <v>13</v>
      </c>
      <c r="B1" s="73"/>
      <c r="C1" s="73"/>
      <c r="D1" s="73"/>
      <c r="E1" s="73"/>
      <c r="F1" s="73"/>
      <c r="G1" s="73"/>
      <c r="H1" s="73"/>
    </row>
    <row r="2" spans="1:15">
      <c r="A2" s="74" t="s">
        <v>11</v>
      </c>
      <c r="B2" s="74"/>
      <c r="C2" s="74"/>
      <c r="D2" s="74"/>
      <c r="E2" s="74"/>
      <c r="F2" s="74"/>
      <c r="G2" s="74"/>
      <c r="H2" s="74"/>
    </row>
    <row r="3" spans="1:15">
      <c r="A3" s="74" t="s">
        <v>15</v>
      </c>
      <c r="B3" s="74"/>
      <c r="C3" s="74"/>
      <c r="D3" s="74"/>
      <c r="E3" s="74"/>
      <c r="F3" s="74"/>
      <c r="G3" s="74"/>
      <c r="H3" s="74"/>
    </row>
    <row r="4" spans="1:15" ht="16.5" customHeight="1">
      <c r="A4" s="75" t="s">
        <v>29</v>
      </c>
      <c r="B4" s="75"/>
      <c r="C4" s="75"/>
      <c r="D4" s="75"/>
      <c r="E4" s="75"/>
      <c r="F4" s="75"/>
      <c r="G4" s="75"/>
      <c r="H4" s="75"/>
    </row>
    <row r="5" spans="1:15" ht="4.5" customHeight="1">
      <c r="A5" s="60"/>
      <c r="B5" s="60"/>
      <c r="C5" s="60"/>
      <c r="D5" s="61"/>
      <c r="E5" s="60"/>
      <c r="F5" s="60"/>
      <c r="G5" s="60"/>
      <c r="H5" s="60"/>
    </row>
    <row r="6" spans="1:15" ht="37.5" customHeight="1">
      <c r="A6" s="58" t="s">
        <v>16</v>
      </c>
      <c r="B6" s="58" t="s">
        <v>8</v>
      </c>
      <c r="C6" s="58" t="s">
        <v>9</v>
      </c>
      <c r="D6" s="59" t="s">
        <v>3</v>
      </c>
      <c r="E6" s="59" t="s">
        <v>1</v>
      </c>
      <c r="F6" s="59" t="s">
        <v>4</v>
      </c>
      <c r="G6" s="59" t="s">
        <v>2</v>
      </c>
      <c r="H6" s="59" t="s">
        <v>5</v>
      </c>
      <c r="K6" s="12"/>
      <c r="L6" s="12"/>
    </row>
    <row r="7" spans="1:15" ht="28.5" customHeight="1">
      <c r="A7" s="38" t="s">
        <v>17</v>
      </c>
      <c r="B7" s="39">
        <v>349054</v>
      </c>
      <c r="C7" s="39">
        <v>4370</v>
      </c>
      <c r="D7" s="39">
        <f t="shared" ref="D7:D15" si="0">+E7+G7</f>
        <v>89452</v>
      </c>
      <c r="E7" s="39">
        <v>42735</v>
      </c>
      <c r="F7" s="40">
        <f t="shared" ref="F7:F16" si="1">+E7/D7*100</f>
        <v>47.77422528283325</v>
      </c>
      <c r="G7" s="39">
        <v>46717</v>
      </c>
      <c r="H7" s="40">
        <f t="shared" ref="H7:H16" si="2">+G7/D7*100</f>
        <v>52.22577471716675</v>
      </c>
      <c r="J7" s="12"/>
      <c r="K7" s="12"/>
      <c r="L7" s="12"/>
      <c r="M7" s="69"/>
      <c r="N7" s="71"/>
      <c r="O7" s="12"/>
    </row>
    <row r="8" spans="1:15" ht="28.5" customHeight="1">
      <c r="A8" s="38" t="s">
        <v>18</v>
      </c>
      <c r="B8" s="39">
        <v>117313</v>
      </c>
      <c r="C8" s="39">
        <v>1298</v>
      </c>
      <c r="D8" s="39">
        <f t="shared" si="0"/>
        <v>26658</v>
      </c>
      <c r="E8" s="39">
        <v>14067</v>
      </c>
      <c r="F8" s="40">
        <f t="shared" si="1"/>
        <v>52.768399729912218</v>
      </c>
      <c r="G8" s="39">
        <v>12591</v>
      </c>
      <c r="H8" s="40">
        <f t="shared" si="2"/>
        <v>47.231600270087782</v>
      </c>
      <c r="J8" s="12"/>
      <c r="K8" s="12"/>
      <c r="L8" s="12"/>
      <c r="M8" s="69"/>
      <c r="N8" s="71"/>
      <c r="O8" s="12"/>
    </row>
    <row r="9" spans="1:15" ht="28.5" customHeight="1">
      <c r="A9" s="38" t="s">
        <v>19</v>
      </c>
      <c r="B9" s="39">
        <v>225993</v>
      </c>
      <c r="C9" s="39">
        <v>3783</v>
      </c>
      <c r="D9" s="39">
        <f t="shared" si="0"/>
        <v>66800</v>
      </c>
      <c r="E9" s="39">
        <v>31797</v>
      </c>
      <c r="F9" s="40">
        <f t="shared" si="1"/>
        <v>47.600299401197603</v>
      </c>
      <c r="G9" s="39">
        <v>35003</v>
      </c>
      <c r="H9" s="40">
        <f t="shared" si="2"/>
        <v>52.39970059880239</v>
      </c>
      <c r="J9" s="12"/>
      <c r="K9" s="12"/>
      <c r="L9" s="12"/>
      <c r="M9" s="69"/>
      <c r="N9" s="71"/>
      <c r="O9" s="12"/>
    </row>
    <row r="10" spans="1:15" ht="28.5" customHeight="1">
      <c r="A10" s="38" t="s">
        <v>20</v>
      </c>
      <c r="B10" s="39">
        <v>117002</v>
      </c>
      <c r="C10" s="39">
        <v>1460</v>
      </c>
      <c r="D10" s="39">
        <f t="shared" si="0"/>
        <v>27378</v>
      </c>
      <c r="E10" s="39">
        <v>11154</v>
      </c>
      <c r="F10" s="40">
        <f t="shared" si="1"/>
        <v>40.74074074074074</v>
      </c>
      <c r="G10" s="39">
        <v>16224</v>
      </c>
      <c r="H10" s="40">
        <f t="shared" si="2"/>
        <v>59.259259259259252</v>
      </c>
      <c r="J10" s="12"/>
      <c r="K10" s="12"/>
      <c r="L10" s="12"/>
      <c r="M10" s="69"/>
      <c r="N10" s="71"/>
      <c r="O10" s="12"/>
    </row>
    <row r="11" spans="1:15" ht="28.5" customHeight="1">
      <c r="A11" s="38" t="s">
        <v>6</v>
      </c>
      <c r="B11" s="39">
        <v>113855</v>
      </c>
      <c r="C11" s="39">
        <v>1910</v>
      </c>
      <c r="D11" s="39">
        <f t="shared" si="0"/>
        <v>33101</v>
      </c>
      <c r="E11" s="39">
        <v>16329</v>
      </c>
      <c r="F11" s="40">
        <f t="shared" si="1"/>
        <v>49.330835926407055</v>
      </c>
      <c r="G11" s="39">
        <v>16772</v>
      </c>
      <c r="H11" s="40">
        <f t="shared" si="2"/>
        <v>50.669164073592945</v>
      </c>
      <c r="J11" s="12"/>
      <c r="K11" s="12"/>
      <c r="L11" s="12"/>
      <c r="M11" s="69"/>
      <c r="N11" s="71"/>
      <c r="O11" s="12"/>
    </row>
    <row r="12" spans="1:15" ht="28.5" customHeight="1">
      <c r="A12" s="38" t="s">
        <v>7</v>
      </c>
      <c r="B12" s="39">
        <v>158313</v>
      </c>
      <c r="C12" s="39">
        <v>1381</v>
      </c>
      <c r="D12" s="39">
        <f t="shared" si="0"/>
        <v>28861</v>
      </c>
      <c r="E12" s="39">
        <v>10698</v>
      </c>
      <c r="F12" s="40">
        <f t="shared" si="1"/>
        <v>37.067322684591666</v>
      </c>
      <c r="G12" s="39">
        <v>18163</v>
      </c>
      <c r="H12" s="40">
        <f t="shared" si="2"/>
        <v>62.932677315408334</v>
      </c>
      <c r="J12" s="12"/>
      <c r="K12" s="12"/>
      <c r="L12" s="12"/>
      <c r="M12" s="69"/>
      <c r="N12" s="71"/>
      <c r="O12" s="12"/>
    </row>
    <row r="13" spans="1:15" ht="33" customHeight="1">
      <c r="A13" s="41" t="s">
        <v>12</v>
      </c>
      <c r="B13" s="39">
        <v>14336</v>
      </c>
      <c r="C13" s="39">
        <v>196</v>
      </c>
      <c r="D13" s="39">
        <f t="shared" si="0"/>
        <v>5177</v>
      </c>
      <c r="E13" s="39">
        <v>1923</v>
      </c>
      <c r="F13" s="40">
        <f t="shared" si="1"/>
        <v>37.145064709291098</v>
      </c>
      <c r="G13" s="39">
        <v>3254</v>
      </c>
      <c r="H13" s="40">
        <f>+G13/D13*100</f>
        <v>62.854935290708902</v>
      </c>
      <c r="J13" s="12"/>
      <c r="K13" s="12"/>
      <c r="L13" s="12"/>
      <c r="M13" s="69"/>
      <c r="N13" s="71"/>
      <c r="O13" s="12"/>
    </row>
    <row r="14" spans="1:15" ht="33" customHeight="1">
      <c r="A14" s="41" t="s">
        <v>14</v>
      </c>
      <c r="B14" s="39">
        <v>11086</v>
      </c>
      <c r="C14" s="39">
        <v>138</v>
      </c>
      <c r="D14" s="39">
        <f t="shared" si="0"/>
        <v>4119</v>
      </c>
      <c r="E14" s="39">
        <v>1183</v>
      </c>
      <c r="F14" s="40">
        <f t="shared" si="1"/>
        <v>28.720563243505705</v>
      </c>
      <c r="G14" s="39">
        <v>2936</v>
      </c>
      <c r="H14" s="40">
        <f t="shared" si="2"/>
        <v>71.279436756494292</v>
      </c>
      <c r="J14" s="12"/>
      <c r="K14" s="12"/>
      <c r="L14" s="12"/>
      <c r="M14" s="69"/>
      <c r="N14" s="71"/>
      <c r="O14" s="12"/>
    </row>
    <row r="15" spans="1:15" ht="33" customHeight="1">
      <c r="A15" s="41" t="s">
        <v>21</v>
      </c>
      <c r="B15" s="39">
        <v>1090</v>
      </c>
      <c r="C15" s="39">
        <v>90</v>
      </c>
      <c r="D15" s="39">
        <f t="shared" si="0"/>
        <v>1515</v>
      </c>
      <c r="E15" s="39">
        <v>540</v>
      </c>
      <c r="F15" s="40">
        <f t="shared" si="1"/>
        <v>35.64356435643564</v>
      </c>
      <c r="G15" s="39">
        <v>975</v>
      </c>
      <c r="H15" s="40">
        <f t="shared" si="2"/>
        <v>64.356435643564353</v>
      </c>
      <c r="J15" s="12"/>
      <c r="K15" s="12"/>
      <c r="L15" s="12"/>
      <c r="M15" s="69"/>
      <c r="N15" s="71"/>
      <c r="O15" s="12"/>
    </row>
    <row r="16" spans="1:15" ht="31.5" customHeight="1">
      <c r="A16" s="65" t="s">
        <v>0</v>
      </c>
      <c r="B16" s="66">
        <f>+B7+B8+B9+B10+B11+B12+B13+B14+B15</f>
        <v>1108042</v>
      </c>
      <c r="C16" s="66">
        <f>SUM(C7:C15)</f>
        <v>14626</v>
      </c>
      <c r="D16" s="66">
        <f>SUM(D7:D15)</f>
        <v>283061</v>
      </c>
      <c r="E16" s="66">
        <f>SUM(E7:E15)</f>
        <v>130426</v>
      </c>
      <c r="F16" s="67">
        <f t="shared" si="1"/>
        <v>46.076994004825814</v>
      </c>
      <c r="G16" s="66">
        <f>SUM(G7:G15)</f>
        <v>152635</v>
      </c>
      <c r="H16" s="67">
        <f t="shared" si="2"/>
        <v>53.923005995174186</v>
      </c>
      <c r="J16" s="12"/>
      <c r="K16" s="12"/>
      <c r="L16" s="12"/>
      <c r="M16" s="69"/>
      <c r="N16" s="71"/>
      <c r="O16" s="12"/>
    </row>
    <row r="17" spans="1:13" ht="6" customHeight="1">
      <c r="A17" s="62"/>
      <c r="B17" s="62"/>
      <c r="C17" s="62"/>
      <c r="D17" s="63"/>
      <c r="E17" s="63"/>
      <c r="F17" s="64"/>
      <c r="G17" s="63"/>
      <c r="H17" s="64"/>
    </row>
    <row r="18" spans="1:13" ht="11.25" customHeight="1">
      <c r="A18" s="76" t="s">
        <v>28</v>
      </c>
      <c r="B18" s="76"/>
      <c r="C18" s="76"/>
      <c r="D18" s="76"/>
      <c r="E18" s="76"/>
      <c r="F18" s="76"/>
      <c r="G18" s="76"/>
    </row>
    <row r="19" spans="1:13" ht="10.5" customHeight="1">
      <c r="A19" s="42" t="s">
        <v>10</v>
      </c>
      <c r="B19" s="43"/>
      <c r="C19" s="43"/>
      <c r="D19" s="43"/>
      <c r="E19" s="44"/>
      <c r="F19" s="45"/>
      <c r="G19" s="44"/>
      <c r="H19" s="46"/>
    </row>
    <row r="20" spans="1:13" ht="17.25" customHeight="1">
      <c r="B20" s="46"/>
      <c r="D20" s="46"/>
      <c r="E20" s="46"/>
      <c r="F20" s="46"/>
      <c r="G20" s="46"/>
      <c r="H20" s="46"/>
    </row>
    <row r="21" spans="1:13" ht="15" customHeight="1">
      <c r="B21" s="46"/>
      <c r="C21" s="46"/>
      <c r="D21" s="46"/>
      <c r="K21" s="12"/>
      <c r="L21" s="12"/>
      <c r="M21" s="12"/>
    </row>
    <row r="22" spans="1:13" ht="15" customHeight="1">
      <c r="A22" s="47"/>
      <c r="B22" s="47"/>
      <c r="C22" s="47"/>
    </row>
    <row r="23" spans="1:13" ht="15" customHeight="1">
      <c r="A23" s="47"/>
      <c r="B23" s="47"/>
      <c r="C23" s="47"/>
    </row>
    <row r="24" spans="1:13" ht="15" customHeight="1">
      <c r="A24" s="47"/>
      <c r="B24" s="47"/>
      <c r="C24" s="47"/>
    </row>
    <row r="25" spans="1:13" ht="15" customHeight="1">
      <c r="A25" s="47"/>
      <c r="B25" s="47"/>
      <c r="C25" s="47"/>
    </row>
    <row r="26" spans="1:13" ht="15" customHeight="1">
      <c r="A26" s="47"/>
      <c r="B26" s="47"/>
      <c r="C26" s="47"/>
    </row>
    <row r="27" spans="1:13" ht="15" customHeight="1">
      <c r="A27" s="47"/>
      <c r="B27" s="47"/>
      <c r="C27" s="47"/>
    </row>
    <row r="28" spans="1:13" ht="15" customHeight="1">
      <c r="A28" s="47"/>
      <c r="B28" s="47"/>
      <c r="C28" s="47"/>
    </row>
    <row r="29" spans="1:13" ht="15" customHeight="1">
      <c r="A29" s="47"/>
      <c r="B29" s="47"/>
      <c r="C29" s="47"/>
    </row>
    <row r="30" spans="1:13" ht="15" customHeight="1">
      <c r="A30" s="47"/>
      <c r="B30" s="47"/>
      <c r="C30" s="47"/>
      <c r="D30" s="48"/>
    </row>
    <row r="31" spans="1:13" ht="15" customHeight="1">
      <c r="A31" s="47"/>
      <c r="B31" s="47"/>
      <c r="C31" s="47"/>
    </row>
    <row r="32" spans="1:13" ht="15" customHeight="1">
      <c r="A32" s="47"/>
      <c r="B32" s="47"/>
      <c r="C32" s="47"/>
      <c r="D32" s="49"/>
    </row>
    <row r="33" spans="1:6" ht="15" customHeight="1">
      <c r="A33" s="47"/>
      <c r="B33" s="47"/>
      <c r="C33" s="47"/>
      <c r="D33" s="49"/>
    </row>
    <row r="34" spans="1:6" ht="15" customHeight="1">
      <c r="A34" s="50"/>
      <c r="B34" s="50"/>
      <c r="C34" s="50"/>
      <c r="D34" s="47"/>
      <c r="E34" s="51"/>
      <c r="F34" s="51"/>
    </row>
    <row r="35" spans="1:6" ht="18" customHeight="1">
      <c r="A35" s="47"/>
      <c r="B35" s="47"/>
      <c r="C35" s="47"/>
      <c r="D35" s="49"/>
      <c r="E35" s="51"/>
      <c r="F35" s="51"/>
    </row>
    <row r="37" spans="1:6">
      <c r="A37" s="49"/>
      <c r="B37" s="49"/>
      <c r="C37" s="49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2"/>
      <c r="B57" s="52"/>
      <c r="C57" s="52"/>
    </row>
    <row r="58" spans="1:3" ht="15" customHeight="1">
      <c r="A58" s="52"/>
      <c r="B58" s="52"/>
      <c r="C58" s="52"/>
    </row>
    <row r="59" spans="1:3" ht="15" customHeight="1">
      <c r="A59" s="52"/>
      <c r="B59" s="52"/>
      <c r="C59" s="52"/>
    </row>
    <row r="60" spans="1:3" ht="15" customHeight="1">
      <c r="A60" s="52"/>
      <c r="B60" s="52"/>
      <c r="C60" s="52"/>
    </row>
    <row r="61" spans="1:3" ht="15" customHeight="1">
      <c r="A61" s="52"/>
      <c r="B61" s="52"/>
      <c r="C61" s="52"/>
    </row>
    <row r="62" spans="1:3" ht="15" customHeight="1">
      <c r="A62" s="52"/>
      <c r="B62" s="52"/>
      <c r="C62" s="52"/>
    </row>
    <row r="63" spans="1:3" ht="15" customHeight="1">
      <c r="A63" s="52"/>
      <c r="B63" s="52"/>
      <c r="C63" s="52"/>
    </row>
    <row r="64" spans="1:3" ht="15" customHeight="1">
      <c r="A64" s="52"/>
      <c r="B64" s="52"/>
      <c r="C64" s="52"/>
    </row>
    <row r="65" spans="1:7" ht="15" customHeight="1">
      <c r="A65" s="52"/>
      <c r="B65" s="52"/>
      <c r="C65" s="52"/>
    </row>
    <row r="66" spans="1:7" ht="15" customHeight="1">
      <c r="A66" s="52"/>
      <c r="B66" s="52"/>
      <c r="C66" s="52"/>
    </row>
    <row r="67" spans="1:7" ht="15" customHeight="1">
      <c r="A67" s="52"/>
      <c r="B67" s="52"/>
      <c r="C67" s="52"/>
    </row>
    <row r="68" spans="1:7" ht="15" customHeight="1">
      <c r="A68" s="52"/>
      <c r="B68" s="52"/>
      <c r="C68" s="52"/>
    </row>
    <row r="69" spans="1:7" ht="15" customHeight="1">
      <c r="A69" s="52"/>
      <c r="B69" s="52"/>
      <c r="C69" s="52"/>
      <c r="D69" s="48"/>
    </row>
    <row r="70" spans="1:7" ht="15" customHeight="1">
      <c r="A70" s="52"/>
      <c r="B70" s="52"/>
      <c r="C70" s="52"/>
      <c r="D70" s="53"/>
      <c r="E70" s="51"/>
      <c r="F70" s="51"/>
      <c r="G70" s="51"/>
    </row>
    <row r="71" spans="1:7" ht="15" customHeight="1">
      <c r="A71" s="52"/>
      <c r="B71" s="52"/>
      <c r="C71" s="52"/>
      <c r="D71" s="53"/>
    </row>
    <row r="72" spans="1:7" ht="15" customHeight="1">
      <c r="A72" s="52"/>
      <c r="B72" s="52"/>
      <c r="C72" s="52"/>
      <c r="D72" s="49"/>
    </row>
    <row r="73" spans="1:7" ht="15" customHeight="1">
      <c r="A73" s="50"/>
      <c r="B73" s="50"/>
      <c r="C73" s="50"/>
      <c r="D73" s="47"/>
      <c r="E73" s="51"/>
      <c r="F73" s="51"/>
    </row>
    <row r="74" spans="1:7" ht="15" customHeight="1">
      <c r="A74" s="47"/>
      <c r="B74" s="47"/>
      <c r="C74" s="47"/>
      <c r="D74" s="49"/>
      <c r="E74" s="51"/>
      <c r="F74" s="51"/>
    </row>
    <row r="75" spans="1:7">
      <c r="E75" s="54"/>
      <c r="F75" s="54"/>
    </row>
    <row r="76" spans="1:7">
      <c r="A76" s="49"/>
      <c r="B76" s="49"/>
      <c r="C76" s="49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47"/>
      <c r="B100" s="47"/>
      <c r="C100" s="47"/>
    </row>
    <row r="101" spans="1:8" ht="15" customHeight="1">
      <c r="A101" s="47"/>
      <c r="B101" s="47"/>
      <c r="C101" s="47"/>
    </row>
    <row r="102" spans="1:8" ht="15" customHeight="1">
      <c r="A102" s="47"/>
      <c r="B102" s="47"/>
      <c r="C102" s="47"/>
    </row>
    <row r="103" spans="1:8" ht="15" customHeight="1">
      <c r="A103" s="47"/>
      <c r="B103" s="47"/>
      <c r="C103" s="47"/>
    </row>
    <row r="104" spans="1:8" ht="15" customHeight="1">
      <c r="A104" s="47"/>
      <c r="B104" s="47"/>
      <c r="C104" s="47"/>
    </row>
    <row r="105" spans="1:8" ht="15" customHeight="1">
      <c r="A105" s="47"/>
      <c r="B105" s="47"/>
      <c r="C105" s="47"/>
    </row>
    <row r="106" spans="1:8" ht="15" customHeight="1">
      <c r="A106" s="47"/>
      <c r="B106" s="47"/>
      <c r="C106" s="47"/>
    </row>
    <row r="107" spans="1:8" ht="15" customHeight="1">
      <c r="A107" s="47"/>
      <c r="B107" s="47"/>
      <c r="C107" s="47"/>
    </row>
    <row r="108" spans="1:8" ht="15" customHeight="1">
      <c r="A108" s="47"/>
      <c r="B108" s="47"/>
      <c r="C108" s="47"/>
      <c r="E108" s="52"/>
      <c r="F108" s="52"/>
      <c r="G108" s="52"/>
    </row>
    <row r="109" spans="1:8" ht="15" customHeight="1">
      <c r="A109" s="47"/>
      <c r="B109" s="47"/>
      <c r="C109" s="47"/>
      <c r="D109" s="48"/>
      <c r="E109" s="48"/>
      <c r="F109" s="48"/>
      <c r="G109" s="48"/>
    </row>
    <row r="110" spans="1:8" ht="15" customHeight="1">
      <c r="A110" s="47"/>
      <c r="B110" s="47"/>
      <c r="C110" s="47"/>
      <c r="D110" s="48"/>
    </row>
    <row r="111" spans="1:8" ht="15" customHeight="1">
      <c r="A111" s="47"/>
      <c r="B111" s="47"/>
      <c r="C111" s="47"/>
      <c r="D111" s="49"/>
      <c r="G111" s="52"/>
    </row>
    <row r="112" spans="1:8" ht="15" customHeight="1">
      <c r="A112" s="47"/>
      <c r="B112" s="47"/>
      <c r="C112" s="47"/>
      <c r="D112" s="55"/>
      <c r="E112" s="52"/>
      <c r="F112" s="52"/>
      <c r="G112" s="52"/>
      <c r="H112" s="55"/>
    </row>
    <row r="113" spans="1:8" ht="15" customHeight="1">
      <c r="A113" s="50"/>
      <c r="B113" s="50"/>
      <c r="C113" s="50"/>
      <c r="D113" s="55"/>
      <c r="E113" s="51"/>
      <c r="F113" s="51"/>
      <c r="G113" s="52"/>
      <c r="H113" s="55"/>
    </row>
    <row r="114" spans="1:8" ht="15" customHeight="1">
      <c r="A114" s="47"/>
      <c r="B114" s="47"/>
      <c r="C114" s="47"/>
      <c r="D114" s="49"/>
      <c r="E114" s="51"/>
      <c r="F114" s="51"/>
      <c r="G114" s="49"/>
      <c r="H114" s="49"/>
    </row>
    <row r="115" spans="1:8">
      <c r="E115" s="51"/>
      <c r="F115" s="51"/>
    </row>
    <row r="116" spans="1:8">
      <c r="A116" s="49"/>
      <c r="B116" s="49"/>
      <c r="C116" s="49"/>
    </row>
    <row r="117" spans="1:8">
      <c r="A117" s="49"/>
      <c r="B117" s="49"/>
      <c r="C117" s="49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47"/>
      <c r="B140" s="47"/>
      <c r="C140" s="47"/>
    </row>
    <row r="141" spans="1:3" ht="15" customHeight="1">
      <c r="A141" s="47"/>
      <c r="B141" s="47"/>
      <c r="C141" s="47"/>
    </row>
    <row r="142" spans="1:3" ht="15" customHeight="1">
      <c r="A142" s="47"/>
      <c r="B142" s="47"/>
      <c r="C142" s="47"/>
    </row>
    <row r="143" spans="1:3" ht="15" customHeight="1">
      <c r="A143" s="47"/>
      <c r="B143" s="47"/>
      <c r="C143" s="47"/>
    </row>
    <row r="144" spans="1:3" ht="15" customHeight="1">
      <c r="A144" s="47"/>
      <c r="B144" s="47"/>
      <c r="C144" s="47"/>
    </row>
    <row r="145" spans="1:6" ht="15" customHeight="1">
      <c r="A145" s="47"/>
      <c r="B145" s="47"/>
      <c r="C145" s="47"/>
    </row>
    <row r="146" spans="1:6" ht="15" customHeight="1">
      <c r="A146" s="47"/>
      <c r="B146" s="47"/>
      <c r="C146" s="47"/>
    </row>
    <row r="147" spans="1:6" ht="15" customHeight="1">
      <c r="A147" s="47"/>
      <c r="B147" s="47"/>
      <c r="C147" s="47"/>
    </row>
    <row r="148" spans="1:6" ht="15" customHeight="1">
      <c r="A148" s="47"/>
      <c r="B148" s="47"/>
      <c r="C148" s="47"/>
    </row>
    <row r="149" spans="1:6" ht="15" customHeight="1">
      <c r="A149" s="47"/>
      <c r="B149" s="47"/>
      <c r="C149" s="47"/>
      <c r="D149" s="49"/>
    </row>
    <row r="150" spans="1:6" ht="15" customHeight="1">
      <c r="A150" s="47"/>
      <c r="B150" s="47"/>
      <c r="C150" s="47"/>
      <c r="D150" s="48"/>
    </row>
    <row r="151" spans="1:6" ht="15" customHeight="1">
      <c r="A151" s="47"/>
      <c r="B151" s="47"/>
      <c r="C151" s="47"/>
      <c r="D151" s="56"/>
    </row>
    <row r="152" spans="1:6" ht="15" customHeight="1">
      <c r="A152" s="47"/>
      <c r="B152" s="47"/>
      <c r="C152" s="47"/>
    </row>
    <row r="153" spans="1:6" ht="15" customHeight="1">
      <c r="A153" s="50"/>
      <c r="B153" s="50"/>
      <c r="C153" s="50"/>
      <c r="D153" s="56"/>
      <c r="E153" s="57"/>
      <c r="F153" s="57"/>
    </row>
    <row r="154" spans="1:6" ht="15" customHeight="1">
      <c r="A154" s="47"/>
      <c r="B154" s="47"/>
      <c r="C154" s="47"/>
      <c r="D154" s="49"/>
      <c r="E154" s="57"/>
      <c r="F154" s="57"/>
    </row>
    <row r="155" spans="1:6">
      <c r="E155" s="57"/>
      <c r="F155" s="57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49"/>
    </row>
    <row r="192" spans="4:4" ht="15" customHeight="1">
      <c r="D192" s="49"/>
    </row>
    <row r="193" spans="4:4" ht="15" customHeight="1">
      <c r="D193" s="49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94"/>
  <sheetViews>
    <sheetView tabSelected="1" zoomScale="110" zoomScaleNormal="110" zoomScaleSheetLayoutView="80" workbookViewId="0">
      <selection activeCell="J34" sqref="J34"/>
    </sheetView>
  </sheetViews>
  <sheetFormatPr baseColWidth="10" defaultRowHeight="12.75"/>
  <cols>
    <col min="1" max="1" width="23.7109375" style="37" customWidth="1"/>
    <col min="2" max="2" width="15.7109375" style="37" customWidth="1"/>
    <col min="3" max="3" width="14.140625" style="37" customWidth="1"/>
    <col min="4" max="4" width="10.7109375" style="37" customWidth="1"/>
    <col min="5" max="5" width="11.7109375" style="37" customWidth="1"/>
    <col min="6" max="6" width="7" style="37" customWidth="1"/>
    <col min="7" max="7" width="11.5703125" style="37" customWidth="1"/>
    <col min="8" max="8" width="7" style="37" customWidth="1"/>
    <col min="9" max="9" width="11.42578125" style="37"/>
  </cols>
  <sheetData>
    <row r="1" spans="1:10">
      <c r="A1" s="73" t="s">
        <v>13</v>
      </c>
      <c r="B1" s="73"/>
      <c r="C1" s="73"/>
      <c r="D1" s="73"/>
      <c r="E1" s="73"/>
      <c r="F1" s="73"/>
      <c r="G1" s="73"/>
      <c r="H1" s="73"/>
    </row>
    <row r="2" spans="1:10">
      <c r="A2" s="74" t="s">
        <v>11</v>
      </c>
      <c r="B2" s="74"/>
      <c r="C2" s="74"/>
      <c r="D2" s="74"/>
      <c r="E2" s="74"/>
      <c r="F2" s="74"/>
      <c r="G2" s="74"/>
      <c r="H2" s="74"/>
    </row>
    <row r="3" spans="1:10">
      <c r="A3" s="74" t="s">
        <v>15</v>
      </c>
      <c r="B3" s="74"/>
      <c r="C3" s="74"/>
      <c r="D3" s="74"/>
      <c r="E3" s="74"/>
      <c r="F3" s="74"/>
      <c r="G3" s="74"/>
      <c r="H3" s="74"/>
    </row>
    <row r="4" spans="1:10" ht="16.5" customHeight="1">
      <c r="A4" s="75" t="s">
        <v>27</v>
      </c>
      <c r="B4" s="75"/>
      <c r="C4" s="75"/>
      <c r="D4" s="75"/>
      <c r="E4" s="75"/>
      <c r="F4" s="75"/>
      <c r="G4" s="75"/>
      <c r="H4" s="75"/>
    </row>
    <row r="5" spans="1:10" ht="4.5" customHeight="1">
      <c r="A5" s="60"/>
      <c r="B5" s="60"/>
      <c r="C5" s="60"/>
      <c r="D5" s="61"/>
      <c r="E5" s="60"/>
      <c r="F5" s="60"/>
      <c r="G5" s="60"/>
      <c r="H5" s="60"/>
    </row>
    <row r="6" spans="1:10" ht="37.5" customHeight="1">
      <c r="A6" s="58" t="s">
        <v>16</v>
      </c>
      <c r="B6" s="58" t="s">
        <v>8</v>
      </c>
      <c r="C6" s="58" t="s">
        <v>9</v>
      </c>
      <c r="D6" s="59" t="s">
        <v>3</v>
      </c>
      <c r="E6" s="59" t="s">
        <v>1</v>
      </c>
      <c r="F6" s="59" t="s">
        <v>4</v>
      </c>
      <c r="G6" s="59" t="s">
        <v>2</v>
      </c>
      <c r="H6" s="59" t="s">
        <v>5</v>
      </c>
    </row>
    <row r="7" spans="1:10" ht="28.5" customHeight="1">
      <c r="A7" s="38" t="s">
        <v>17</v>
      </c>
      <c r="B7" s="39">
        <v>350879</v>
      </c>
      <c r="C7" s="39">
        <v>4102</v>
      </c>
      <c r="D7" s="39">
        <f t="shared" ref="D7:D15" si="0">+E7+G7</f>
        <v>84416</v>
      </c>
      <c r="E7" s="39">
        <v>39987</v>
      </c>
      <c r="F7" s="40">
        <f t="shared" ref="F7:F16" si="1">+E7/D7*100</f>
        <v>47.368982183472333</v>
      </c>
      <c r="G7" s="39">
        <v>44429</v>
      </c>
      <c r="H7" s="40">
        <f t="shared" ref="H7:H16" si="2">+G7/D7*100</f>
        <v>52.631017816527667</v>
      </c>
      <c r="J7" s="12"/>
    </row>
    <row r="8" spans="1:10" ht="28.5" customHeight="1">
      <c r="A8" s="38" t="s">
        <v>18</v>
      </c>
      <c r="B8" s="39">
        <v>114396</v>
      </c>
      <c r="C8" s="39">
        <v>1172</v>
      </c>
      <c r="D8" s="39">
        <f t="shared" si="0"/>
        <v>23792</v>
      </c>
      <c r="E8" s="39">
        <v>11990</v>
      </c>
      <c r="F8" s="40">
        <f t="shared" si="1"/>
        <v>50.395090786819097</v>
      </c>
      <c r="G8" s="39">
        <v>11802</v>
      </c>
      <c r="H8" s="40">
        <f t="shared" si="2"/>
        <v>49.604909213180903</v>
      </c>
      <c r="J8" s="12"/>
    </row>
    <row r="9" spans="1:10" ht="28.5" customHeight="1">
      <c r="A9" s="38" t="s">
        <v>19</v>
      </c>
      <c r="B9" s="39">
        <v>228702</v>
      </c>
      <c r="C9" s="39">
        <v>4049</v>
      </c>
      <c r="D9" s="39">
        <f t="shared" si="0"/>
        <v>70747</v>
      </c>
      <c r="E9" s="39">
        <v>35298</v>
      </c>
      <c r="F9" s="40">
        <f t="shared" si="1"/>
        <v>49.89328169392342</v>
      </c>
      <c r="G9" s="39">
        <v>35449</v>
      </c>
      <c r="H9" s="40">
        <f t="shared" si="2"/>
        <v>50.10671830607658</v>
      </c>
      <c r="J9" s="12"/>
    </row>
    <row r="10" spans="1:10" ht="28.5" customHeight="1">
      <c r="A10" s="38" t="s">
        <v>20</v>
      </c>
      <c r="B10" s="39">
        <v>99247</v>
      </c>
      <c r="C10" s="39">
        <v>1430</v>
      </c>
      <c r="D10" s="39">
        <f t="shared" si="0"/>
        <v>26981</v>
      </c>
      <c r="E10" s="39">
        <v>10772</v>
      </c>
      <c r="F10" s="40">
        <f t="shared" si="1"/>
        <v>39.924391238278787</v>
      </c>
      <c r="G10" s="39">
        <v>16209</v>
      </c>
      <c r="H10" s="40">
        <f t="shared" si="2"/>
        <v>60.075608761721213</v>
      </c>
      <c r="J10" s="12"/>
    </row>
    <row r="11" spans="1:10" ht="28.5" customHeight="1">
      <c r="A11" s="38" t="s">
        <v>6</v>
      </c>
      <c r="B11" s="39">
        <v>123533</v>
      </c>
      <c r="C11" s="39">
        <v>1918</v>
      </c>
      <c r="D11" s="39">
        <f t="shared" si="0"/>
        <v>33291</v>
      </c>
      <c r="E11" s="39">
        <v>15586</v>
      </c>
      <c r="F11" s="40">
        <f t="shared" si="1"/>
        <v>46.817458171878286</v>
      </c>
      <c r="G11" s="39">
        <v>17705</v>
      </c>
      <c r="H11" s="40">
        <f t="shared" si="2"/>
        <v>53.182541828121707</v>
      </c>
      <c r="J11" s="12"/>
    </row>
    <row r="12" spans="1:10" ht="28.5" customHeight="1">
      <c r="A12" s="38" t="s">
        <v>7</v>
      </c>
      <c r="B12" s="39">
        <v>179907</v>
      </c>
      <c r="C12" s="39">
        <v>1408</v>
      </c>
      <c r="D12" s="39">
        <f t="shared" si="0"/>
        <v>29654</v>
      </c>
      <c r="E12" s="39">
        <v>10342</v>
      </c>
      <c r="F12" s="40">
        <f t="shared" si="1"/>
        <v>34.875564847912592</v>
      </c>
      <c r="G12" s="39">
        <v>19312</v>
      </c>
      <c r="H12" s="40">
        <f t="shared" si="2"/>
        <v>65.124435152087415</v>
      </c>
      <c r="J12" s="12"/>
    </row>
    <row r="13" spans="1:10" ht="33" customHeight="1">
      <c r="A13" s="41" t="s">
        <v>12</v>
      </c>
      <c r="B13" s="39">
        <v>11966</v>
      </c>
      <c r="C13" s="39">
        <v>175</v>
      </c>
      <c r="D13" s="39">
        <f t="shared" si="0"/>
        <v>4194</v>
      </c>
      <c r="E13" s="39">
        <v>1526</v>
      </c>
      <c r="F13" s="40">
        <f t="shared" si="1"/>
        <v>36.385312350977586</v>
      </c>
      <c r="G13" s="39">
        <v>2668</v>
      </c>
      <c r="H13" s="40">
        <f>+G13/D13*100</f>
        <v>63.614687649022414</v>
      </c>
      <c r="J13" s="12"/>
    </row>
    <row r="14" spans="1:10" ht="33" customHeight="1">
      <c r="A14" s="41" t="s">
        <v>14</v>
      </c>
      <c r="B14" s="39">
        <v>15894</v>
      </c>
      <c r="C14" s="39">
        <v>161</v>
      </c>
      <c r="D14" s="39">
        <f t="shared" si="0"/>
        <v>4214</v>
      </c>
      <c r="E14" s="39">
        <v>1332</v>
      </c>
      <c r="F14" s="40">
        <f t="shared" si="1"/>
        <v>31.608922638822971</v>
      </c>
      <c r="G14" s="39">
        <v>2882</v>
      </c>
      <c r="H14" s="40">
        <f t="shared" si="2"/>
        <v>68.39107736117704</v>
      </c>
      <c r="J14" s="12"/>
    </row>
    <row r="15" spans="1:10" ht="33" customHeight="1">
      <c r="A15" s="41" t="s">
        <v>21</v>
      </c>
      <c r="B15" s="39">
        <v>970</v>
      </c>
      <c r="C15" s="39">
        <v>86</v>
      </c>
      <c r="D15" s="39">
        <f t="shared" si="0"/>
        <v>1665</v>
      </c>
      <c r="E15" s="39">
        <v>688</v>
      </c>
      <c r="F15" s="40">
        <f t="shared" si="1"/>
        <v>41.321321321321321</v>
      </c>
      <c r="G15" s="39">
        <v>977</v>
      </c>
      <c r="H15" s="40">
        <f t="shared" si="2"/>
        <v>58.678678678678672</v>
      </c>
      <c r="J15" s="12"/>
    </row>
    <row r="16" spans="1:10" ht="31.5" customHeight="1">
      <c r="A16" s="65" t="s">
        <v>0</v>
      </c>
      <c r="B16" s="66">
        <f>SUM(B7:B15)</f>
        <v>1125494</v>
      </c>
      <c r="C16" s="66">
        <f>SUM(C7:C15)</f>
        <v>14501</v>
      </c>
      <c r="D16" s="66">
        <f>SUM(D7:D15)</f>
        <v>278954</v>
      </c>
      <c r="E16" s="66">
        <f>SUM(E7:E15)</f>
        <v>127521</v>
      </c>
      <c r="F16" s="67">
        <f t="shared" si="1"/>
        <v>45.713988686306699</v>
      </c>
      <c r="G16" s="66">
        <f>SUM(G7:G15)</f>
        <v>151433</v>
      </c>
      <c r="H16" s="67">
        <f t="shared" si="2"/>
        <v>54.286011313693294</v>
      </c>
      <c r="J16" s="12"/>
    </row>
    <row r="17" spans="1:8" ht="2.25" customHeight="1">
      <c r="A17" s="62"/>
      <c r="B17" s="62"/>
      <c r="C17" s="62"/>
      <c r="D17" s="63"/>
      <c r="E17" s="63"/>
      <c r="F17" s="64"/>
      <c r="G17" s="63"/>
      <c r="H17" s="64"/>
    </row>
    <row r="18" spans="1:8" ht="11.25" customHeight="1">
      <c r="A18" s="76" t="s">
        <v>28</v>
      </c>
      <c r="B18" s="76"/>
      <c r="C18" s="76"/>
      <c r="D18" s="76"/>
      <c r="E18" s="76"/>
      <c r="F18" s="76"/>
      <c r="G18" s="76"/>
    </row>
    <row r="19" spans="1:8" ht="10.5" customHeight="1">
      <c r="A19" s="42" t="s">
        <v>10</v>
      </c>
      <c r="B19" s="43"/>
      <c r="C19" s="43"/>
      <c r="D19" s="43"/>
      <c r="E19" s="44"/>
      <c r="F19" s="45"/>
      <c r="G19" s="44"/>
      <c r="H19" s="46"/>
    </row>
    <row r="20" spans="1:8" ht="17.25" customHeight="1">
      <c r="B20" s="46"/>
      <c r="E20" s="46"/>
      <c r="F20" s="46"/>
      <c r="G20" s="46"/>
      <c r="H20" s="46"/>
    </row>
    <row r="21" spans="1:8" ht="15" customHeight="1">
      <c r="B21" s="46"/>
      <c r="C21" s="46"/>
      <c r="D21" s="46"/>
    </row>
    <row r="22" spans="1:8" ht="15" customHeight="1">
      <c r="A22" s="47"/>
      <c r="B22" s="47"/>
      <c r="C22" s="47"/>
    </row>
    <row r="23" spans="1:8" ht="15" customHeight="1">
      <c r="A23" s="47"/>
      <c r="B23" s="47"/>
      <c r="C23" s="47"/>
    </row>
    <row r="24" spans="1:8" ht="15" customHeight="1">
      <c r="A24" s="47"/>
      <c r="B24" s="47"/>
      <c r="C24" s="47"/>
    </row>
    <row r="25" spans="1:8" ht="15" customHeight="1">
      <c r="A25" s="47"/>
      <c r="B25" s="47"/>
      <c r="C25" s="47"/>
    </row>
    <row r="26" spans="1:8" ht="15" customHeight="1">
      <c r="A26" s="47"/>
      <c r="B26" s="47"/>
      <c r="C26" s="47"/>
    </row>
    <row r="27" spans="1:8" ht="15" customHeight="1">
      <c r="A27" s="47"/>
      <c r="B27" s="47"/>
      <c r="C27" s="47"/>
    </row>
    <row r="28" spans="1:8" ht="15" customHeight="1">
      <c r="A28" s="47"/>
      <c r="B28" s="47"/>
      <c r="C28" s="47"/>
    </row>
    <row r="29" spans="1:8" ht="15" customHeight="1">
      <c r="A29" s="47"/>
      <c r="B29" s="47"/>
      <c r="C29" s="47"/>
    </row>
    <row r="30" spans="1:8" ht="15" customHeight="1">
      <c r="A30" s="47"/>
      <c r="B30" s="47"/>
      <c r="C30" s="47"/>
      <c r="D30" s="48"/>
    </row>
    <row r="31" spans="1:8" ht="15" customHeight="1">
      <c r="A31" s="47"/>
      <c r="B31" s="47"/>
      <c r="C31" s="47"/>
    </row>
    <row r="32" spans="1:8" ht="15" customHeight="1">
      <c r="A32" s="47"/>
      <c r="B32" s="47"/>
      <c r="C32" s="47"/>
      <c r="D32" s="49"/>
    </row>
    <row r="33" spans="1:6" ht="15" customHeight="1">
      <c r="A33" s="47"/>
      <c r="B33" s="47"/>
      <c r="C33" s="47"/>
      <c r="D33" s="49"/>
    </row>
    <row r="34" spans="1:6" ht="15" customHeight="1">
      <c r="A34" s="50"/>
      <c r="B34" s="50"/>
      <c r="C34" s="50"/>
      <c r="D34" s="47"/>
      <c r="E34" s="51"/>
      <c r="F34" s="51"/>
    </row>
    <row r="35" spans="1:6" ht="18" customHeight="1">
      <c r="A35" s="47"/>
      <c r="B35" s="47"/>
      <c r="C35" s="47"/>
      <c r="D35" s="49"/>
      <c r="E35" s="51"/>
      <c r="F35" s="51"/>
    </row>
    <row r="37" spans="1:6">
      <c r="A37" s="49"/>
      <c r="B37" s="49"/>
      <c r="C37" s="49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2"/>
      <c r="B57" s="52"/>
      <c r="C57" s="52"/>
    </row>
    <row r="58" spans="1:3" ht="15" customHeight="1">
      <c r="A58" s="52"/>
      <c r="B58" s="52"/>
      <c r="C58" s="52"/>
    </row>
    <row r="59" spans="1:3" ht="15" customHeight="1">
      <c r="A59" s="52"/>
      <c r="B59" s="52"/>
      <c r="C59" s="52"/>
    </row>
    <row r="60" spans="1:3" ht="15" customHeight="1">
      <c r="A60" s="52"/>
      <c r="B60" s="52"/>
      <c r="C60" s="52"/>
    </row>
    <row r="61" spans="1:3" ht="15" customHeight="1">
      <c r="A61" s="52"/>
      <c r="B61" s="52"/>
      <c r="C61" s="52"/>
    </row>
    <row r="62" spans="1:3" ht="15" customHeight="1">
      <c r="A62" s="52"/>
      <c r="B62" s="52"/>
      <c r="C62" s="52"/>
    </row>
    <row r="63" spans="1:3" ht="15" customHeight="1">
      <c r="A63" s="52"/>
      <c r="B63" s="52"/>
      <c r="C63" s="52"/>
    </row>
    <row r="64" spans="1:3" ht="15" customHeight="1">
      <c r="A64" s="52"/>
      <c r="B64" s="52"/>
      <c r="C64" s="52"/>
    </row>
    <row r="65" spans="1:7" ht="15" customHeight="1">
      <c r="A65" s="52"/>
      <c r="B65" s="52"/>
      <c r="C65" s="52"/>
    </row>
    <row r="66" spans="1:7" ht="15" customHeight="1">
      <c r="A66" s="52"/>
      <c r="B66" s="52"/>
      <c r="C66" s="52"/>
    </row>
    <row r="67" spans="1:7" ht="15" customHeight="1">
      <c r="A67" s="52"/>
      <c r="B67" s="52"/>
      <c r="C67" s="52"/>
    </row>
    <row r="68" spans="1:7" ht="15" customHeight="1">
      <c r="A68" s="52"/>
      <c r="B68" s="52"/>
      <c r="C68" s="52"/>
    </row>
    <row r="69" spans="1:7" ht="15" customHeight="1">
      <c r="A69" s="52"/>
      <c r="B69" s="52"/>
      <c r="C69" s="52"/>
      <c r="D69" s="48"/>
    </row>
    <row r="70" spans="1:7" ht="15" customHeight="1">
      <c r="A70" s="52"/>
      <c r="B70" s="52"/>
      <c r="C70" s="52"/>
      <c r="D70" s="53"/>
      <c r="E70" s="51"/>
      <c r="F70" s="51"/>
      <c r="G70" s="51"/>
    </row>
    <row r="71" spans="1:7" ht="15" customHeight="1">
      <c r="A71" s="52"/>
      <c r="B71" s="52"/>
      <c r="C71" s="52"/>
      <c r="D71" s="53"/>
    </row>
    <row r="72" spans="1:7" ht="15" customHeight="1">
      <c r="A72" s="52"/>
      <c r="B72" s="52"/>
      <c r="C72" s="52"/>
      <c r="D72" s="49"/>
    </row>
    <row r="73" spans="1:7" ht="15" customHeight="1">
      <c r="A73" s="50"/>
      <c r="B73" s="50"/>
      <c r="C73" s="50"/>
      <c r="D73" s="47"/>
      <c r="E73" s="51"/>
      <c r="F73" s="51"/>
    </row>
    <row r="74" spans="1:7" ht="15" customHeight="1">
      <c r="A74" s="47"/>
      <c r="B74" s="47"/>
      <c r="C74" s="47"/>
      <c r="D74" s="49"/>
      <c r="E74" s="51"/>
      <c r="F74" s="51"/>
    </row>
    <row r="75" spans="1:7">
      <c r="E75" s="54"/>
      <c r="F75" s="54"/>
    </row>
    <row r="76" spans="1:7">
      <c r="A76" s="49"/>
      <c r="B76" s="49"/>
      <c r="C76" s="49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47"/>
      <c r="B100" s="47"/>
      <c r="C100" s="47"/>
    </row>
    <row r="101" spans="1:8" ht="15" customHeight="1">
      <c r="A101" s="47"/>
      <c r="B101" s="47"/>
      <c r="C101" s="47"/>
    </row>
    <row r="102" spans="1:8" ht="15" customHeight="1">
      <c r="A102" s="47"/>
      <c r="B102" s="47"/>
      <c r="C102" s="47"/>
    </row>
    <row r="103" spans="1:8" ht="15" customHeight="1">
      <c r="A103" s="47"/>
      <c r="B103" s="47"/>
      <c r="C103" s="47"/>
    </row>
    <row r="104" spans="1:8" ht="15" customHeight="1">
      <c r="A104" s="47"/>
      <c r="B104" s="47"/>
      <c r="C104" s="47"/>
    </row>
    <row r="105" spans="1:8" ht="15" customHeight="1">
      <c r="A105" s="47"/>
      <c r="B105" s="47"/>
      <c r="C105" s="47"/>
    </row>
    <row r="106" spans="1:8" ht="15" customHeight="1">
      <c r="A106" s="47"/>
      <c r="B106" s="47"/>
      <c r="C106" s="47"/>
    </row>
    <row r="107" spans="1:8" ht="15" customHeight="1">
      <c r="A107" s="47"/>
      <c r="B107" s="47"/>
      <c r="C107" s="47"/>
    </row>
    <row r="108" spans="1:8" ht="15" customHeight="1">
      <c r="A108" s="47"/>
      <c r="B108" s="47"/>
      <c r="C108" s="47"/>
      <c r="E108" s="52"/>
      <c r="F108" s="52"/>
      <c r="G108" s="52"/>
    </row>
    <row r="109" spans="1:8" ht="15" customHeight="1">
      <c r="A109" s="47"/>
      <c r="B109" s="47"/>
      <c r="C109" s="47"/>
      <c r="D109" s="48"/>
      <c r="E109" s="48"/>
      <c r="F109" s="48"/>
      <c r="G109" s="48"/>
    </row>
    <row r="110" spans="1:8" ht="15" customHeight="1">
      <c r="A110" s="47"/>
      <c r="B110" s="47"/>
      <c r="C110" s="47"/>
      <c r="D110" s="48"/>
    </row>
    <row r="111" spans="1:8" ht="15" customHeight="1">
      <c r="A111" s="47"/>
      <c r="B111" s="47"/>
      <c r="C111" s="47"/>
      <c r="D111" s="49"/>
      <c r="G111" s="52"/>
    </row>
    <row r="112" spans="1:8" ht="15" customHeight="1">
      <c r="A112" s="47"/>
      <c r="B112" s="47"/>
      <c r="C112" s="47"/>
      <c r="D112" s="55"/>
      <c r="E112" s="52"/>
      <c r="F112" s="52"/>
      <c r="G112" s="52"/>
      <c r="H112" s="55"/>
    </row>
    <row r="113" spans="1:8" ht="15" customHeight="1">
      <c r="A113" s="50"/>
      <c r="B113" s="50"/>
      <c r="C113" s="50"/>
      <c r="D113" s="55"/>
      <c r="E113" s="51"/>
      <c r="F113" s="51"/>
      <c r="G113" s="52"/>
      <c r="H113" s="55"/>
    </row>
    <row r="114" spans="1:8" ht="15" customHeight="1">
      <c r="A114" s="47"/>
      <c r="B114" s="47"/>
      <c r="C114" s="47"/>
      <c r="D114" s="49"/>
      <c r="E114" s="51"/>
      <c r="F114" s="51"/>
      <c r="G114" s="49"/>
      <c r="H114" s="49"/>
    </row>
    <row r="115" spans="1:8">
      <c r="E115" s="51"/>
      <c r="F115" s="51"/>
    </row>
    <row r="116" spans="1:8">
      <c r="A116" s="49"/>
      <c r="B116" s="49"/>
      <c r="C116" s="49"/>
    </row>
    <row r="117" spans="1:8">
      <c r="A117" s="49"/>
      <c r="B117" s="49"/>
      <c r="C117" s="49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47"/>
      <c r="B140" s="47"/>
      <c r="C140" s="47"/>
    </row>
    <row r="141" spans="1:3" ht="15" customHeight="1">
      <c r="A141" s="47"/>
      <c r="B141" s="47"/>
      <c r="C141" s="47"/>
    </row>
    <row r="142" spans="1:3" ht="15" customHeight="1">
      <c r="A142" s="47"/>
      <c r="B142" s="47"/>
      <c r="C142" s="47"/>
    </row>
    <row r="143" spans="1:3" ht="15" customHeight="1">
      <c r="A143" s="47"/>
      <c r="B143" s="47"/>
      <c r="C143" s="47"/>
    </row>
    <row r="144" spans="1:3" ht="15" customHeight="1">
      <c r="A144" s="47"/>
      <c r="B144" s="47"/>
      <c r="C144" s="47"/>
    </row>
    <row r="145" spans="1:6" ht="15" customHeight="1">
      <c r="A145" s="47"/>
      <c r="B145" s="47"/>
      <c r="C145" s="47"/>
    </row>
    <row r="146" spans="1:6" ht="15" customHeight="1">
      <c r="A146" s="47"/>
      <c r="B146" s="47"/>
      <c r="C146" s="47"/>
    </row>
    <row r="147" spans="1:6" ht="15" customHeight="1">
      <c r="A147" s="47"/>
      <c r="B147" s="47"/>
      <c r="C147" s="47"/>
    </row>
    <row r="148" spans="1:6" ht="15" customHeight="1">
      <c r="A148" s="47"/>
      <c r="B148" s="47"/>
      <c r="C148" s="47"/>
    </row>
    <row r="149" spans="1:6" ht="15" customHeight="1">
      <c r="A149" s="47"/>
      <c r="B149" s="47"/>
      <c r="C149" s="47"/>
      <c r="D149" s="49"/>
    </row>
    <row r="150" spans="1:6" ht="15" customHeight="1">
      <c r="A150" s="47"/>
      <c r="B150" s="47"/>
      <c r="C150" s="47"/>
      <c r="D150" s="48"/>
    </row>
    <row r="151" spans="1:6" ht="15" customHeight="1">
      <c r="A151" s="47"/>
      <c r="B151" s="47"/>
      <c r="C151" s="47"/>
      <c r="D151" s="56"/>
    </row>
    <row r="152" spans="1:6" ht="15" customHeight="1">
      <c r="A152" s="47"/>
      <c r="B152" s="47"/>
      <c r="C152" s="47"/>
    </row>
    <row r="153" spans="1:6" ht="15" customHeight="1">
      <c r="A153" s="50"/>
      <c r="B153" s="50"/>
      <c r="C153" s="50"/>
      <c r="D153" s="56"/>
      <c r="E153" s="57"/>
      <c r="F153" s="57"/>
    </row>
    <row r="154" spans="1:6" ht="15" customHeight="1">
      <c r="A154" s="47"/>
      <c r="B154" s="47"/>
      <c r="C154" s="47"/>
      <c r="D154" s="49"/>
      <c r="E154" s="57"/>
      <c r="F154" s="57"/>
    </row>
    <row r="155" spans="1:6">
      <c r="E155" s="57"/>
      <c r="F155" s="57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49"/>
    </row>
    <row r="192" spans="4:4" ht="15" customHeight="1">
      <c r="D192" s="49"/>
    </row>
    <row r="193" spans="4:4" ht="15" customHeight="1">
      <c r="D193" s="49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94"/>
  <sheetViews>
    <sheetView tabSelected="1" topLeftCell="A5" zoomScale="110" zoomScaleNormal="110" zoomScaleSheetLayoutView="80" workbookViewId="0">
      <selection activeCell="J34" sqref="J34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7" customWidth="1"/>
  </cols>
  <sheetData>
    <row r="1" spans="1:8">
      <c r="A1" s="77" t="s">
        <v>13</v>
      </c>
      <c r="B1" s="77"/>
      <c r="C1" s="77"/>
      <c r="D1" s="77"/>
      <c r="E1" s="77"/>
      <c r="F1" s="77"/>
      <c r="G1" s="77"/>
      <c r="H1" s="77"/>
    </row>
    <row r="2" spans="1:8">
      <c r="A2" s="78" t="s">
        <v>11</v>
      </c>
      <c r="B2" s="78"/>
      <c r="C2" s="78"/>
      <c r="D2" s="78"/>
      <c r="E2" s="78"/>
      <c r="F2" s="78"/>
      <c r="G2" s="78"/>
      <c r="H2" s="78"/>
    </row>
    <row r="3" spans="1:8">
      <c r="A3" s="78" t="s">
        <v>15</v>
      </c>
      <c r="B3" s="78"/>
      <c r="C3" s="78"/>
      <c r="D3" s="78"/>
      <c r="E3" s="78"/>
      <c r="F3" s="78"/>
      <c r="G3" s="78"/>
      <c r="H3" s="78"/>
    </row>
    <row r="4" spans="1:8" ht="15" customHeight="1">
      <c r="A4" s="79" t="s">
        <v>25</v>
      </c>
      <c r="B4" s="79"/>
      <c r="C4" s="79"/>
      <c r="D4" s="79"/>
      <c r="E4" s="79"/>
      <c r="F4" s="79"/>
      <c r="G4" s="79"/>
      <c r="H4" s="79"/>
    </row>
    <row r="5" spans="1:8" ht="4.5" customHeight="1">
      <c r="A5" s="17"/>
      <c r="B5" s="17"/>
      <c r="C5" s="17"/>
      <c r="D5" s="18"/>
      <c r="E5" s="17"/>
      <c r="F5" s="17"/>
      <c r="G5" s="17"/>
      <c r="H5" s="17"/>
    </row>
    <row r="6" spans="1:8" ht="37.5" customHeight="1">
      <c r="A6" s="27" t="s">
        <v>16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8" ht="28.5" customHeight="1">
      <c r="A7" s="30" t="s">
        <v>17</v>
      </c>
      <c r="B7" s="25">
        <v>80307</v>
      </c>
      <c r="C7" s="25">
        <v>1639</v>
      </c>
      <c r="D7" s="25">
        <f t="shared" ref="D7:D15" si="0">+E7+G7</f>
        <v>31819</v>
      </c>
      <c r="E7" s="25">
        <v>16967</v>
      </c>
      <c r="F7" s="26">
        <f t="shared" ref="F7:F16" si="1">+E7/D7*100</f>
        <v>53.323485967503693</v>
      </c>
      <c r="G7" s="25">
        <v>14852</v>
      </c>
      <c r="H7" s="26">
        <f t="shared" ref="H7:H16" si="2">+G7/D7*100</f>
        <v>46.676514032496307</v>
      </c>
    </row>
    <row r="8" spans="1:8" ht="28.5" customHeight="1">
      <c r="A8" s="30" t="s">
        <v>18</v>
      </c>
      <c r="B8" s="25">
        <v>27707</v>
      </c>
      <c r="C8" s="25">
        <v>524</v>
      </c>
      <c r="D8" s="25">
        <f t="shared" si="0"/>
        <v>10162</v>
      </c>
      <c r="E8" s="25">
        <v>5365</v>
      </c>
      <c r="F8" s="26">
        <f t="shared" si="1"/>
        <v>52.794725447746501</v>
      </c>
      <c r="G8" s="25">
        <v>4797</v>
      </c>
      <c r="H8" s="26">
        <f t="shared" si="2"/>
        <v>47.205274552253499</v>
      </c>
    </row>
    <row r="9" spans="1:8" ht="28.5" customHeight="1">
      <c r="A9" s="30" t="s">
        <v>19</v>
      </c>
      <c r="B9" s="25">
        <v>85311</v>
      </c>
      <c r="C9" s="25">
        <v>1742</v>
      </c>
      <c r="D9" s="25">
        <f t="shared" si="0"/>
        <v>31055</v>
      </c>
      <c r="E9" s="25">
        <v>17168</v>
      </c>
      <c r="F9" s="26">
        <f t="shared" si="1"/>
        <v>55.282563194332631</v>
      </c>
      <c r="G9" s="25">
        <v>13887</v>
      </c>
      <c r="H9" s="26">
        <f t="shared" si="2"/>
        <v>44.717436805667369</v>
      </c>
    </row>
    <row r="10" spans="1:8" ht="28.5" customHeight="1">
      <c r="A10" s="30" t="s">
        <v>20</v>
      </c>
      <c r="B10" s="25">
        <v>29483</v>
      </c>
      <c r="C10" s="25">
        <v>634</v>
      </c>
      <c r="D10" s="25">
        <f t="shared" si="0"/>
        <v>12310</v>
      </c>
      <c r="E10" s="25">
        <v>5467</v>
      </c>
      <c r="F10" s="26">
        <f t="shared" si="1"/>
        <v>44.411047928513405</v>
      </c>
      <c r="G10" s="25">
        <v>6843</v>
      </c>
      <c r="H10" s="26">
        <f t="shared" si="2"/>
        <v>55.588952071486595</v>
      </c>
    </row>
    <row r="11" spans="1:8" ht="28.5" customHeight="1">
      <c r="A11" s="30" t="s">
        <v>6</v>
      </c>
      <c r="B11" s="25">
        <v>39634</v>
      </c>
      <c r="C11" s="25">
        <v>1065</v>
      </c>
      <c r="D11" s="25">
        <f t="shared" si="0"/>
        <v>19706</v>
      </c>
      <c r="E11" s="25">
        <v>9721</v>
      </c>
      <c r="F11" s="26">
        <f t="shared" si="1"/>
        <v>49.330153252816402</v>
      </c>
      <c r="G11" s="25">
        <v>9985</v>
      </c>
      <c r="H11" s="26">
        <f t="shared" si="2"/>
        <v>50.669846747183598</v>
      </c>
    </row>
    <row r="12" spans="1:8" ht="28.5" customHeight="1">
      <c r="A12" s="30" t="s">
        <v>7</v>
      </c>
      <c r="B12" s="25">
        <v>54762</v>
      </c>
      <c r="C12" s="25">
        <v>747</v>
      </c>
      <c r="D12" s="25">
        <f t="shared" si="0"/>
        <v>15714</v>
      </c>
      <c r="E12" s="25">
        <v>6518</v>
      </c>
      <c r="F12" s="26">
        <f t="shared" si="1"/>
        <v>41.478935980654192</v>
      </c>
      <c r="G12" s="25">
        <v>9196</v>
      </c>
      <c r="H12" s="26">
        <f t="shared" si="2"/>
        <v>58.5210640193458</v>
      </c>
    </row>
    <row r="13" spans="1:8" ht="33" customHeight="1">
      <c r="A13" s="31" t="s">
        <v>12</v>
      </c>
      <c r="B13" s="25">
        <v>3284</v>
      </c>
      <c r="C13" s="25">
        <v>64</v>
      </c>
      <c r="D13" s="25">
        <f t="shared" si="0"/>
        <v>1582</v>
      </c>
      <c r="E13" s="25">
        <v>616</v>
      </c>
      <c r="F13" s="26">
        <f t="shared" si="1"/>
        <v>38.938053097345133</v>
      </c>
      <c r="G13" s="25">
        <v>966</v>
      </c>
      <c r="H13" s="26">
        <f>+G13/D13*100</f>
        <v>61.06194690265486</v>
      </c>
    </row>
    <row r="14" spans="1:8" ht="33" customHeight="1">
      <c r="A14" s="31" t="s">
        <v>14</v>
      </c>
      <c r="B14" s="25">
        <v>5638</v>
      </c>
      <c r="C14" s="25">
        <v>127</v>
      </c>
      <c r="D14" s="25">
        <f t="shared" si="0"/>
        <v>4965</v>
      </c>
      <c r="E14" s="25">
        <v>2215</v>
      </c>
      <c r="F14" s="26">
        <f t="shared" si="1"/>
        <v>44.612286002014102</v>
      </c>
      <c r="G14" s="25">
        <v>2750</v>
      </c>
      <c r="H14" s="26">
        <f t="shared" si="2"/>
        <v>55.387713997985898</v>
      </c>
    </row>
    <row r="15" spans="1:8" ht="33" customHeight="1">
      <c r="A15" s="31" t="s">
        <v>21</v>
      </c>
      <c r="B15" s="25">
        <v>544</v>
      </c>
      <c r="C15" s="25">
        <v>53</v>
      </c>
      <c r="D15" s="25">
        <f t="shared" si="0"/>
        <v>1054</v>
      </c>
      <c r="E15" s="25">
        <v>430</v>
      </c>
      <c r="F15" s="26">
        <f t="shared" si="1"/>
        <v>40.79696394686907</v>
      </c>
      <c r="G15" s="25">
        <v>624</v>
      </c>
      <c r="H15" s="26">
        <f t="shared" si="2"/>
        <v>59.20303605313093</v>
      </c>
    </row>
    <row r="16" spans="1:8" ht="31.5" customHeight="1">
      <c r="A16" s="15" t="s">
        <v>0</v>
      </c>
      <c r="B16" s="28">
        <f>SUM(B7:B15)</f>
        <v>326670</v>
      </c>
      <c r="C16" s="28">
        <f>SUM(C7:C15)</f>
        <v>6595</v>
      </c>
      <c r="D16" s="28">
        <f>SUM(D7:D15)</f>
        <v>128367</v>
      </c>
      <c r="E16" s="28">
        <f>SUM(E7:E15)</f>
        <v>64467</v>
      </c>
      <c r="F16" s="29">
        <f t="shared" si="1"/>
        <v>50.220851153333804</v>
      </c>
      <c r="G16" s="28">
        <f>SUM(G7:G15)</f>
        <v>63900</v>
      </c>
      <c r="H16" s="29">
        <f t="shared" si="2"/>
        <v>49.779148846666196</v>
      </c>
    </row>
    <row r="17" spans="1:8" ht="5.25" customHeight="1">
      <c r="A17" s="19"/>
      <c r="B17" s="19"/>
      <c r="C17" s="19"/>
      <c r="D17" s="20"/>
      <c r="E17" s="20"/>
      <c r="F17" s="21"/>
      <c r="G17" s="20"/>
      <c r="H17" s="21"/>
    </row>
    <row r="18" spans="1:8" ht="11.25" customHeight="1">
      <c r="A18" s="80" t="s">
        <v>24</v>
      </c>
      <c r="B18" s="80"/>
      <c r="C18" s="80"/>
      <c r="D18" s="80"/>
      <c r="E18" s="80"/>
      <c r="F18" s="80"/>
      <c r="G18" s="80"/>
      <c r="H18" s="13"/>
    </row>
    <row r="19" spans="1:8" ht="10.5" customHeight="1">
      <c r="A19" s="14" t="s">
        <v>10</v>
      </c>
      <c r="B19" s="32"/>
      <c r="C19" s="32"/>
      <c r="D19" s="32"/>
      <c r="E19" s="22"/>
      <c r="F19" s="23"/>
      <c r="G19" s="22"/>
      <c r="H19" s="24"/>
    </row>
    <row r="20" spans="1:8" ht="17.25" customHeight="1">
      <c r="B20" s="12"/>
      <c r="E20" s="12"/>
      <c r="F20" s="12"/>
      <c r="G20" s="12"/>
      <c r="H20" s="12"/>
    </row>
    <row r="21" spans="1:8" ht="15" customHeight="1">
      <c r="B21" s="12"/>
      <c r="C21" s="12"/>
      <c r="D21" s="12"/>
    </row>
    <row r="22" spans="1:8" ht="15" customHeight="1">
      <c r="A22" s="1"/>
      <c r="B22" s="1"/>
      <c r="C22" s="1"/>
    </row>
    <row r="23" spans="1:8" ht="15" customHeight="1">
      <c r="A23" s="1"/>
      <c r="B23" s="1"/>
      <c r="C23" s="1"/>
    </row>
    <row r="24" spans="1:8" ht="15" customHeight="1">
      <c r="A24" s="1"/>
      <c r="B24" s="1"/>
      <c r="C24" s="1"/>
    </row>
    <row r="25" spans="1:8" ht="15" customHeight="1">
      <c r="A25" s="1"/>
      <c r="B25" s="1"/>
      <c r="C25" s="1"/>
    </row>
    <row r="26" spans="1:8" ht="15" customHeight="1">
      <c r="A26" s="1"/>
      <c r="B26" s="1"/>
      <c r="C26" s="1"/>
    </row>
    <row r="27" spans="1:8" ht="15" customHeight="1">
      <c r="A27" s="1"/>
      <c r="B27" s="1"/>
      <c r="C27" s="1"/>
    </row>
    <row r="28" spans="1:8" ht="15" customHeight="1">
      <c r="A28" s="1"/>
      <c r="B28" s="1"/>
      <c r="C28" s="1"/>
    </row>
    <row r="29" spans="1:8" ht="15" customHeight="1">
      <c r="A29" s="1"/>
      <c r="B29" s="1"/>
      <c r="C29" s="1"/>
    </row>
    <row r="30" spans="1:8" ht="15" customHeight="1">
      <c r="A30" s="1"/>
      <c r="B30" s="1"/>
      <c r="C30" s="1"/>
      <c r="D30" s="4"/>
    </row>
    <row r="31" spans="1:8" ht="15" customHeight="1">
      <c r="A31" s="1"/>
      <c r="B31" s="1"/>
      <c r="C31" s="1"/>
    </row>
    <row r="32" spans="1:8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opLeftCell="B1" workbookViewId="0">
      <selection activeCell="F11" sqref="F11"/>
    </sheetView>
  </sheetViews>
  <sheetFormatPr baseColWidth="10" defaultRowHeight="12.75"/>
  <cols>
    <col min="1" max="1" width="23.140625" customWidth="1"/>
    <col min="2" max="2" width="17.85546875" customWidth="1"/>
    <col min="8" max="8" width="23.85546875" customWidth="1"/>
    <col min="9" max="9" width="18.28515625" customWidth="1"/>
  </cols>
  <sheetData>
    <row r="1" spans="1:16">
      <c r="A1" s="81" t="s">
        <v>26</v>
      </c>
      <c r="B1" s="81"/>
      <c r="C1" s="81"/>
      <c r="D1" s="81"/>
    </row>
    <row r="2" spans="1:16">
      <c r="A2" s="81" t="s">
        <v>31</v>
      </c>
      <c r="B2" s="81"/>
      <c r="C2" s="81"/>
      <c r="D2" s="81"/>
    </row>
    <row r="3" spans="1:16" ht="25.5">
      <c r="A3" s="27" t="s">
        <v>23</v>
      </c>
      <c r="B3" s="16" t="s">
        <v>3</v>
      </c>
      <c r="C3" s="16" t="s">
        <v>1</v>
      </c>
      <c r="D3" s="16" t="s">
        <v>2</v>
      </c>
      <c r="P3" s="37"/>
    </row>
    <row r="4" spans="1:16" ht="25.5" customHeight="1">
      <c r="A4" s="34" t="s">
        <v>17</v>
      </c>
      <c r="B4" s="25">
        <f t="shared" ref="B4:B10" si="0">+C4+D4</f>
        <v>82509</v>
      </c>
      <c r="C4" s="39">
        <v>38608</v>
      </c>
      <c r="D4" s="39">
        <v>43901</v>
      </c>
      <c r="E4" s="12"/>
      <c r="P4" s="46"/>
    </row>
    <row r="5" spans="1:16" ht="25.5" customHeight="1">
      <c r="A5" s="34" t="s">
        <v>18</v>
      </c>
      <c r="B5" s="25">
        <f t="shared" si="0"/>
        <v>28901</v>
      </c>
      <c r="C5" s="39">
        <v>12918</v>
      </c>
      <c r="D5" s="39">
        <v>15983</v>
      </c>
      <c r="E5" s="12"/>
      <c r="P5" s="46"/>
    </row>
    <row r="6" spans="1:16" ht="25.5" customHeight="1">
      <c r="A6" s="34" t="s">
        <v>19</v>
      </c>
      <c r="B6" s="25">
        <f t="shared" si="0"/>
        <v>65437</v>
      </c>
      <c r="C6" s="39">
        <v>29156</v>
      </c>
      <c r="D6" s="39">
        <v>36281</v>
      </c>
      <c r="E6" s="12"/>
      <c r="P6" s="46"/>
    </row>
    <row r="7" spans="1:16" ht="25.5" customHeight="1">
      <c r="A7" s="34" t="s">
        <v>20</v>
      </c>
      <c r="B7" s="25">
        <f t="shared" si="0"/>
        <v>25630</v>
      </c>
      <c r="C7" s="39">
        <v>10460</v>
      </c>
      <c r="D7" s="39">
        <v>15170</v>
      </c>
      <c r="E7" s="12"/>
      <c r="P7" s="46"/>
    </row>
    <row r="8" spans="1:16" ht="25.5" customHeight="1">
      <c r="A8" s="34" t="s">
        <v>6</v>
      </c>
      <c r="B8" s="25">
        <f t="shared" si="0"/>
        <v>26537</v>
      </c>
      <c r="C8" s="39">
        <v>12003</v>
      </c>
      <c r="D8" s="39">
        <v>14534</v>
      </c>
      <c r="E8" s="12"/>
      <c r="P8" s="46"/>
    </row>
    <row r="9" spans="1:16" ht="25.5" customHeight="1">
      <c r="A9" s="34" t="s">
        <v>7</v>
      </c>
      <c r="B9" s="25">
        <f t="shared" si="0"/>
        <v>17890</v>
      </c>
      <c r="C9" s="39">
        <v>6203</v>
      </c>
      <c r="D9" s="39">
        <v>11687</v>
      </c>
      <c r="E9" s="12"/>
      <c r="P9" s="46"/>
    </row>
    <row r="10" spans="1:16" ht="32.25" customHeight="1">
      <c r="A10" s="36" t="s">
        <v>22</v>
      </c>
      <c r="B10" s="25">
        <f t="shared" si="0"/>
        <v>8004</v>
      </c>
      <c r="C10" s="39">
        <v>3019</v>
      </c>
      <c r="D10" s="39">
        <v>4985</v>
      </c>
      <c r="P10" s="46"/>
    </row>
    <row r="11" spans="1:16" ht="15.75">
      <c r="A11" s="33" t="s">
        <v>0</v>
      </c>
      <c r="B11" s="35">
        <f>+C11+D11</f>
        <v>254908</v>
      </c>
      <c r="C11" s="35">
        <f>SUM(C4:C10)</f>
        <v>112367</v>
      </c>
      <c r="D11" s="35">
        <f>SUM(D4:D10)</f>
        <v>142541</v>
      </c>
      <c r="F11" s="12"/>
      <c r="P11" s="46"/>
    </row>
    <row r="12" spans="1:16">
      <c r="B12" s="12">
        <f>+B11-K13</f>
        <v>254908</v>
      </c>
      <c r="P12" s="46"/>
    </row>
    <row r="13" spans="1:16" ht="26.25" customHeight="1">
      <c r="P13" s="46"/>
    </row>
    <row r="14" spans="1:16">
      <c r="P14" s="46"/>
    </row>
  </sheetData>
  <mergeCells count="2"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enero - diciembre 2023</vt:lpstr>
      <vt:lpstr>Trim.octubre - diciembre 2023 </vt:lpstr>
      <vt:lpstr>Trim. julio - sepetiembre 2023</vt:lpstr>
      <vt:lpstr>Trim. abril - junio 2023</vt:lpstr>
      <vt:lpstr>Trim. enero-marzo 2023</vt:lpstr>
      <vt:lpstr>HOJA</vt:lpstr>
      <vt:lpstr>'enero - diciembre 2023'!Área_de_impresión</vt:lpstr>
      <vt:lpstr>'Trim. abril - junio 2023'!Área_de_impresión</vt:lpstr>
      <vt:lpstr>'Trim. enero-marzo 2023'!Área_de_impresión</vt:lpstr>
      <vt:lpstr>'Trim. julio - sepetiembre 2023'!Área_de_impresión</vt:lpstr>
      <vt:lpstr>'Trim.octubre - diciembre 2023 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Pedro Santos</cp:lastModifiedBy>
  <cp:lastPrinted>2024-01-17T20:01:25Z</cp:lastPrinted>
  <dcterms:created xsi:type="dcterms:W3CDTF">1999-05-05T13:37:21Z</dcterms:created>
  <dcterms:modified xsi:type="dcterms:W3CDTF">2024-01-17T20:02:00Z</dcterms:modified>
</cp:coreProperties>
</file>