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REYES\PLANILLA EJECUCION PRESUPUESTARIA 2023\"/>
    </mc:Choice>
  </mc:AlternateContent>
  <bookViews>
    <workbookView xWindow="0" yWindow="0" windowWidth="12690" windowHeight="5295"/>
  </bookViews>
  <sheets>
    <sheet name="P2 Presupuesto Aprobado-Ejec   " sheetId="2" r:id="rId1"/>
  </sheets>
  <definedNames>
    <definedName name="_xlnm.Print_Area" localSheetId="0">'P2 Presupuesto Aprobado-Ejec   '!$A$1:$P$107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8" i="2" l="1"/>
  <c r="K54" i="2"/>
  <c r="K38" i="2" l="1"/>
  <c r="K34" i="2"/>
  <c r="K28" i="2"/>
  <c r="K23" i="2"/>
  <c r="K19" i="2"/>
  <c r="K13" i="2"/>
  <c r="K12" i="2"/>
  <c r="H84" i="2" l="1"/>
  <c r="I84" i="2"/>
  <c r="G25" i="2" l="1"/>
  <c r="G13" i="2"/>
  <c r="G19" i="2"/>
  <c r="G54" i="2"/>
  <c r="G38" i="2"/>
  <c r="G34" i="2"/>
  <c r="G28" i="2"/>
  <c r="G23" i="2"/>
  <c r="G16" i="2"/>
  <c r="G12" i="2"/>
  <c r="F84" i="2" l="1"/>
  <c r="E38" i="2" l="1"/>
  <c r="E25" i="2" l="1"/>
  <c r="E12" i="2"/>
  <c r="E23" i="2" l="1"/>
  <c r="E19" i="2"/>
  <c r="E16" i="2"/>
  <c r="E13" i="2"/>
  <c r="E84" i="2" l="1"/>
  <c r="P37" i="2" l="1"/>
  <c r="P28" i="2" l="1"/>
  <c r="P18" i="2"/>
  <c r="P20" i="2"/>
  <c r="P19" i="2"/>
  <c r="P13" i="2"/>
  <c r="P14" i="2"/>
  <c r="P15" i="2"/>
  <c r="P16" i="2"/>
  <c r="P12" i="2"/>
  <c r="N84" i="2" l="1"/>
  <c r="G84" i="2" l="1"/>
  <c r="P62" i="2" l="1"/>
  <c r="P45" i="2" l="1"/>
  <c r="O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55" i="2"/>
  <c r="C35" i="2"/>
  <c r="D35" i="2" s="1"/>
  <c r="D84" i="2" s="1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3" i="2"/>
  <c r="P22" i="2"/>
  <c r="P21" i="2"/>
  <c r="J84" i="2"/>
  <c r="P84" i="2" l="1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<sst xmlns="http://schemas.openxmlformats.org/spreadsheetml/2006/main" count="101" uniqueCount="101">
  <si>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</si>
  <si>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</si>
  <si>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</si>
  <si>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</si>
  <si>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</si>
  <si>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</si>
  <si>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</si>
  <si>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</si>
  <si>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</si>
  <si>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</si>
  <si>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</si>
  <si>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</si>
  <si>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</si>
  <si>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</si>
  <si>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</si>
  <si>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</si>
  <si>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</si>
  <si>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</si>
  <si>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</si>
  <si>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</si>
  <si>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</si>
  <si>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</si>
  <si>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</si>
  <si>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</si>
  <si>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</si>
  <si>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</si>
  <si>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</si>
  <si>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</si>
  <si>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</si>
  <si>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</si>
  <si>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</si>
  <si>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</si>
  <si>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</si>
  <si>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</si>
  <si>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</si>
  <si>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</si>
  <si>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</si>
  <si>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</si>
  <si>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</si>
  <si>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</si>
  <si>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</si>
  <si>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</si>
  <si>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</si>
  <si>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</si>
  <si>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</si>
  <si>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</si>
  <si>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</si>
  <si>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</si>
  <si>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</si>
  <si>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</si>
  <si>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</si>
  <si>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</si>
  <si>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</si>
  <si>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</si>
  <si>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</si>
  <si>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</si>
  <si>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</si>
  <si>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</si>
  <si>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</si>
  <si>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</si>
  <si>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</si>
  <si>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</si>
  <si>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</si>
  <si>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</si>
  <si>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</si>
  <si>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</si>
  <si>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</si>
  <si>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</si>
  <si>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</si>
  <si>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</si>
  <si>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</si>
  <si>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</si>
  <si>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</si>
  <si>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</si>
  <si>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</si>
  <si>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</si>
  <si>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</si>
  <si>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</si>
  <si>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</si>
  <si>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</si>
  <si>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</si>
  <si>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</si>
  <si>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</si>
  <si>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</si>
  <si>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</si>
  <si>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</si>
  <si>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</si>
  <si>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</si>
  <si>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</si>
  <si>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</si>
  <si>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</si>
  <si>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</si>
  <si>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</si>
  <si>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</si>
  <si>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</si>
  <si>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</si>
  <si>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</si>
  <si>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</si>
  <si>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</si>
  <si>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</si>
  <si>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Bilma M. Erasme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</si>
</sst>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* #,##0.0_);_(* \(#,##0.0\);_(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Infotep2"/>
      <family val="2"/>
    </font>
    <font>
      <sz val="16"/>
      <color theme="1"/>
      <name val="Infotep2"/>
      <family val="2"/>
    </font>
    <font>
      <b/>
      <sz val="16"/>
      <color theme="0"/>
      <name val="Infotep2"/>
      <family val="2"/>
    </font>
    <font>
      <b/>
      <sz val="16"/>
      <color theme="1"/>
      <name val="Infotep2"/>
      <family val="2"/>
    </font>
    <font>
      <b/>
      <sz val="16"/>
      <name val="Infotep2"/>
      <family val="2"/>
    </font>
    <font>
      <b/>
      <sz val="16"/>
      <color rgb="FF000000"/>
      <name val="Infotep2"/>
      <family val="2"/>
    </font>
    <font>
      <b/>
      <sz val="11"/>
      <color theme="1"/>
      <name val="Infotep2"/>
      <family val="2"/>
    </font>
    <font>
      <b/>
      <sz val="12"/>
      <color theme="1"/>
      <name val="Infotep2"/>
      <family val="2"/>
    </font>
    <font>
      <b/>
      <sz val="12"/>
      <name val="Infotep2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3" fillId="0" borderId="0" xfId="0" applyFont="1"/>
    <xf numFmtId="0" fontId="4" fillId="3" borderId="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/>
    <xf numFmtId="0" fontId="5" fillId="0" borderId="0" xfId="0" applyFont="1" applyAlignment="1">
      <alignment horizontal="left" indent="1"/>
    </xf>
    <xf numFmtId="164" fontId="5" fillId="0" borderId="0" xfId="0" applyNumberFormat="1" applyFont="1"/>
    <xf numFmtId="0" fontId="3" fillId="0" borderId="0" xfId="0" applyFont="1" applyAlignment="1">
      <alignment horizontal="left" indent="2"/>
    </xf>
    <xf numFmtId="164" fontId="3" fillId="0" borderId="0" xfId="0" applyNumberFormat="1" applyFont="1"/>
    <xf numFmtId="37" fontId="3" fillId="0" borderId="0" xfId="1" applyNumberFormat="1" applyFont="1" applyAlignment="1">
      <alignment vertical="center" wrapText="1"/>
    </xf>
    <xf numFmtId="37" fontId="3" fillId="0" borderId="0" xfId="1" applyNumberFormat="1" applyFont="1"/>
    <xf numFmtId="3" fontId="3" fillId="0" borderId="0" xfId="0" applyNumberFormat="1" applyFont="1"/>
    <xf numFmtId="37" fontId="3" fillId="0" borderId="0" xfId="0" applyNumberFormat="1" applyFont="1"/>
    <xf numFmtId="165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Fill="1" applyAlignment="1">
      <alignment horizontal="right" vertical="center" wrapText="1"/>
    </xf>
    <xf numFmtId="37" fontId="3" fillId="0" borderId="0" xfId="1" applyNumberFormat="1" applyFont="1" applyFill="1" applyAlignment="1">
      <alignment vertical="center" wrapText="1"/>
    </xf>
    <xf numFmtId="0" fontId="3" fillId="0" borderId="9" xfId="0" applyFont="1" applyBorder="1"/>
    <xf numFmtId="165" fontId="3" fillId="0" borderId="0" xfId="0" applyNumberFormat="1" applyFont="1" applyAlignment="1">
      <alignment vertical="center" wrapText="1"/>
    </xf>
    <xf numFmtId="164" fontId="3" fillId="0" borderId="0" xfId="0" applyNumberFormat="1" applyFont="1" applyFill="1"/>
    <xf numFmtId="165" fontId="3" fillId="0" borderId="0" xfId="0" applyNumberFormat="1" applyFont="1" applyFill="1" applyAlignment="1">
      <alignment vertical="center" wrapText="1"/>
    </xf>
    <xf numFmtId="4" fontId="3" fillId="0" borderId="0" xfId="0" applyNumberFormat="1" applyFont="1" applyFill="1"/>
    <xf numFmtId="3" fontId="3" fillId="0" borderId="0" xfId="0" applyNumberFormat="1" applyFont="1" applyFill="1"/>
    <xf numFmtId="165" fontId="3" fillId="0" borderId="0" xfId="0" applyNumberFormat="1" applyFont="1" applyAlignment="1">
      <alignment horizontal="center" vertical="center" wrapText="1"/>
    </xf>
    <xf numFmtId="0" fontId="4" fillId="4" borderId="2" xfId="0" applyFont="1" applyFill="1" applyBorder="1" applyAlignment="1">
      <alignment vertical="center"/>
    </xf>
    <xf numFmtId="164" fontId="5" fillId="4" borderId="2" xfId="0" applyNumberFormat="1" applyFont="1" applyFill="1" applyBorder="1"/>
    <xf numFmtId="37" fontId="5" fillId="4" borderId="2" xfId="0" applyNumberFormat="1" applyFont="1" applyFill="1" applyBorder="1"/>
    <xf numFmtId="166" fontId="3" fillId="0" borderId="0" xfId="0" applyNumberFormat="1" applyFont="1"/>
    <xf numFmtId="0" fontId="5" fillId="0" borderId="0" xfId="0" applyFont="1"/>
    <xf numFmtId="3" fontId="3" fillId="5" borderId="0" xfId="0" applyNumberFormat="1" applyFont="1" applyFill="1"/>
    <xf numFmtId="4" fontId="5" fillId="0" borderId="1" xfId="0" applyNumberFormat="1" applyFont="1" applyBorder="1"/>
    <xf numFmtId="4" fontId="5" fillId="4" borderId="2" xfId="0" applyNumberFormat="1" applyFont="1" applyFill="1" applyBorder="1"/>
    <xf numFmtId="39" fontId="3" fillId="0" borderId="0" xfId="0" applyNumberFormat="1" applyFont="1"/>
    <xf numFmtId="39" fontId="3" fillId="0" borderId="0" xfId="0" applyNumberFormat="1" applyFont="1" applyFill="1"/>
    <xf numFmtId="39" fontId="5" fillId="4" borderId="2" xfId="0" applyNumberFormat="1" applyFont="1" applyFill="1" applyBorder="1"/>
    <xf numFmtId="43" fontId="3" fillId="0" borderId="0" xfId="0" applyNumberFormat="1" applyFont="1"/>
    <xf numFmtId="0" fontId="3" fillId="0" borderId="0" xfId="0" applyFont="1" applyFill="1" applyAlignment="1">
      <alignment horizontal="left" wrapText="1" indent="2"/>
    </xf>
    <xf numFmtId="37" fontId="3" fillId="0" borderId="0" xfId="1" applyNumberFormat="1" applyFont="1" applyAlignment="1">
      <alignment horizontal="right" vertical="center" wrapText="1"/>
    </xf>
    <xf numFmtId="0" fontId="3" fillId="0" borderId="0" xfId="0" applyFont="1" applyFill="1" applyAlignment="1">
      <alignment horizontal="left" indent="2"/>
    </xf>
    <xf numFmtId="3" fontId="3" fillId="0" borderId="0" xfId="0" applyNumberFormat="1" applyFont="1" applyAlignment="1">
      <alignment horizontal="right"/>
    </xf>
    <xf numFmtId="37" fontId="3" fillId="0" borderId="0" xfId="1" applyNumberFormat="1" applyFont="1" applyFill="1" applyAlignment="1">
      <alignment horizontal="right" vertical="center" wrapText="1"/>
    </xf>
    <xf numFmtId="37" fontId="3" fillId="0" borderId="0" xfId="1" applyNumberFormat="1" applyFont="1" applyAlignment="1"/>
    <xf numFmtId="37" fontId="3" fillId="0" borderId="0" xfId="1" applyNumberFormat="1" applyFont="1" applyFill="1"/>
    <xf numFmtId="0" fontId="3" fillId="0" borderId="0" xfId="0" applyFont="1" applyFill="1"/>
    <xf numFmtId="165" fontId="3" fillId="0" borderId="0" xfId="0" applyNumberFormat="1" applyFont="1" applyFill="1" applyAlignment="1">
      <alignment horizontal="center" vertical="center" wrapText="1"/>
    </xf>
    <xf numFmtId="164" fontId="5" fillId="0" borderId="0" xfId="0" applyNumberFormat="1" applyFont="1" applyFill="1"/>
    <xf numFmtId="164" fontId="5" fillId="0" borderId="1" xfId="0" applyNumberFormat="1" applyFont="1" applyFill="1" applyBorder="1"/>
    <xf numFmtId="3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5" borderId="0" xfId="0" applyNumberFormat="1" applyFont="1" applyFill="1" applyAlignment="1">
      <alignment horizontal="right" vertical="center" wrapText="1"/>
    </xf>
    <xf numFmtId="165" fontId="3" fillId="5" borderId="0" xfId="0" applyNumberFormat="1" applyFont="1" applyFill="1" applyAlignment="1">
      <alignment vertical="center" wrapText="1"/>
    </xf>
    <xf numFmtId="165" fontId="3" fillId="0" borderId="0" xfId="1" applyNumberFormat="1" applyFont="1"/>
    <xf numFmtId="0" fontId="9" fillId="0" borderId="0" xfId="0" applyFont="1"/>
    <xf numFmtId="165" fontId="3" fillId="0" borderId="0" xfId="0" applyNumberFormat="1" applyFont="1" applyAlignment="1">
      <alignment horizontal="left" vertical="center" wrapText="1"/>
    </xf>
    <xf numFmtId="37" fontId="3" fillId="0" borderId="0" xfId="1" applyNumberFormat="1" applyFont="1" applyAlignment="1">
      <alignment horizontal="right"/>
    </xf>
    <xf numFmtId="165" fontId="3" fillId="0" borderId="0" xfId="0" applyNumberFormat="1" applyFont="1" applyFill="1" applyAlignment="1">
      <alignment horizontal="left" vertical="center" wrapText="1"/>
    </xf>
    <xf numFmtId="3" fontId="3" fillId="0" borderId="0" xfId="1" applyNumberFormat="1" applyFont="1" applyFill="1"/>
    <xf numFmtId="165" fontId="3" fillId="0" borderId="0" xfId="0" applyNumberFormat="1" applyFont="1" applyFill="1"/>
    <xf numFmtId="43" fontId="3" fillId="0" borderId="0" xfId="1" applyFont="1" applyFill="1" applyAlignment="1">
      <alignment horizontal="center" vertical="center" wrapText="1"/>
    </xf>
    <xf numFmtId="165" fontId="5" fillId="4" borderId="2" xfId="0" applyNumberFormat="1" applyFont="1" applyFill="1" applyBorder="1"/>
    <xf numFmtId="43" fontId="10" fillId="0" borderId="0" xfId="1" applyFont="1" applyAlignment="1">
      <alignment horizontal="center" wrapText="1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3" fontId="6" fillId="0" borderId="0" xfId="1" applyFont="1" applyAlignment="1">
      <alignment horizontal="center" wrapText="1"/>
    </xf>
    <xf numFmtId="0" fontId="7" fillId="0" borderId="0" xfId="0" applyFont="1" applyBorder="1" applyAlignment="1">
      <alignment horizontal="center" vertical="top" wrapText="1" readingOrder="1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4" fillId="2" borderId="3" xfId="0" applyFont="1" applyFill="1" applyBorder="1" applyAlignment="1">
      <alignment horizontal="left" vertical="center"/>
    </xf>
    <xf numFmtId="43" fontId="4" fillId="2" borderId="3" xfId="1" applyFont="1" applyFill="1" applyBorder="1" applyAlignment="1">
      <alignment horizontal="center" vertical="center" wrapText="1"/>
    </xf>
    <xf numFmtId="43" fontId="4" fillId="2" borderId="4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7" fontId="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14</xdr:col>
      <xdr:colOff>1479551</xdr:colOff>
      <xdr:row>6</xdr:row>
      <xdr:rowOff>182042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2875" y="171450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163"/>
  <sheetViews>
    <sheetView showGridLines="0" tabSelected="1" topLeftCell="A73" zoomScale="60" zoomScaleNormal="60" zoomScaleSheetLayoutView="30" workbookViewId="0">
      <selection activeCell="D96" sqref="D96"/>
    </sheetView>
  </sheetViews>
  <sheetFormatPr baseColWidth="10" defaultColWidth="11.42578125" defaultRowHeight="20.25" x14ac:dyDescent="0.3"/>
  <cols>
    <col min="1" max="1" width="111.7109375" style="2" customWidth="1"/>
    <col min="2" max="2" width="38.7109375" style="2" customWidth="1"/>
    <col min="3" max="3" width="34.140625" style="2" customWidth="1"/>
    <col min="4" max="4" width="27.85546875" style="2" customWidth="1"/>
    <col min="5" max="5" width="24" style="2" customWidth="1"/>
    <col min="6" max="6" width="26.42578125" style="2" customWidth="1"/>
    <col min="7" max="7" width="21.140625" style="2" customWidth="1"/>
    <col min="8" max="8" width="24.85546875" style="2" customWidth="1"/>
    <col min="9" max="9" width="23.140625" style="2" customWidth="1"/>
    <col min="10" max="10" width="21.28515625" style="2" bestFit="1" customWidth="1"/>
    <col min="11" max="11" width="24.5703125" style="2" customWidth="1"/>
    <col min="12" max="12" width="24" style="2" customWidth="1"/>
    <col min="13" max="13" width="25.140625" style="2" customWidth="1"/>
    <col min="14" max="15" width="29.140625" style="2" customWidth="1"/>
    <col min="16" max="16" width="35.42578125" style="2" customWidth="1"/>
    <col min="17" max="21" width="11.42578125" style="2"/>
    <col min="22" max="22" width="40.42578125" style="2" customWidth="1"/>
    <col min="23" max="23" width="11.42578125" style="2"/>
    <col min="24" max="24" width="26.42578125" style="2" customWidth="1"/>
    <col min="25" max="16384" width="11.42578125" style="2"/>
  </cols>
  <sheetData>
    <row r="3" spans="1:17" ht="21" customHeight="1" x14ac:dyDescent="0.3">
      <c r="A3" s="71" t="s">
        <v>93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1:17" x14ac:dyDescent="0.3">
      <c r="A4" s="75">
        <v>2023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</row>
    <row r="5" spans="1:17" ht="21" customHeight="1" x14ac:dyDescent="0.3">
      <c r="A5" s="71" t="s">
        <v>90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7" ht="21.75" customHeight="1" x14ac:dyDescent="0.3">
      <c r="A6" s="67" t="s">
        <v>75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8" spans="1:17" ht="25.5" customHeight="1" x14ac:dyDescent="0.3">
      <c r="A8" s="72" t="s">
        <v>65</v>
      </c>
      <c r="B8" s="73" t="s">
        <v>92</v>
      </c>
      <c r="C8" s="73" t="s">
        <v>91</v>
      </c>
      <c r="D8" s="68" t="s">
        <v>89</v>
      </c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70"/>
    </row>
    <row r="9" spans="1:17" x14ac:dyDescent="0.3">
      <c r="A9" s="72"/>
      <c r="B9" s="74"/>
      <c r="C9" s="74"/>
      <c r="D9" s="3" t="s">
        <v>77</v>
      </c>
      <c r="E9" s="3" t="s">
        <v>78</v>
      </c>
      <c r="F9" s="3" t="s">
        <v>79</v>
      </c>
      <c r="G9" s="3" t="s">
        <v>80</v>
      </c>
      <c r="H9" s="4" t="s">
        <v>81</v>
      </c>
      <c r="I9" s="3" t="s">
        <v>82</v>
      </c>
      <c r="J9" s="4" t="s">
        <v>83</v>
      </c>
      <c r="K9" s="3" t="s">
        <v>84</v>
      </c>
      <c r="L9" s="3" t="s">
        <v>85</v>
      </c>
      <c r="M9" s="3" t="s">
        <v>86</v>
      </c>
      <c r="N9" s="3" t="s">
        <v>87</v>
      </c>
      <c r="O9" s="4" t="s">
        <v>88</v>
      </c>
      <c r="P9" s="3" t="s">
        <v>76</v>
      </c>
    </row>
    <row r="10" spans="1:17" x14ac:dyDescent="0.3">
      <c r="A10" s="5" t="s">
        <v>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7" x14ac:dyDescent="0.3">
      <c r="A11" s="7" t="s">
        <v>1</v>
      </c>
      <c r="B11" s="8"/>
      <c r="C11" s="8"/>
    </row>
    <row r="12" spans="1:17" x14ac:dyDescent="0.3">
      <c r="A12" s="9" t="s">
        <v>2</v>
      </c>
      <c r="B12" s="35">
        <v>2831037714</v>
      </c>
      <c r="C12" s="10">
        <v>0</v>
      </c>
      <c r="D12" s="18">
        <v>192981156</v>
      </c>
      <c r="E12" s="40">
        <f>29192119+26563993+52026064+31948475+1446810+6469114+12294308+9891749</f>
        <v>169832632</v>
      </c>
      <c r="F12" s="57">
        <v>184664359</v>
      </c>
      <c r="G12" s="44">
        <f>39512393+37809050+75029991+84440245+1516540+3653078+10461424</f>
        <v>252422721</v>
      </c>
      <c r="H12" s="57">
        <v>228672288</v>
      </c>
      <c r="I12" s="12">
        <v>247142469</v>
      </c>
      <c r="J12" s="45">
        <v>254636659</v>
      </c>
      <c r="K12" s="59">
        <f>33999274+32208554+64609693+104585489+1218646+3568360+11419363</f>
        <v>251609379</v>
      </c>
      <c r="L12" s="13">
        <v>251557165</v>
      </c>
      <c r="M12" s="13"/>
      <c r="N12" s="13"/>
      <c r="O12" s="16"/>
      <c r="P12" s="14">
        <f>SUM(D12:O12)</f>
        <v>2033518828</v>
      </c>
    </row>
    <row r="13" spans="1:17" x14ac:dyDescent="0.3">
      <c r="A13" s="9" t="s">
        <v>3</v>
      </c>
      <c r="B13" s="35">
        <v>62310000</v>
      </c>
      <c r="C13" s="10">
        <v>0</v>
      </c>
      <c r="D13" s="18">
        <v>4982495</v>
      </c>
      <c r="E13" s="11">
        <f>3718174+1567498</f>
        <v>5285672</v>
      </c>
      <c r="F13" s="42">
        <v>5237128</v>
      </c>
      <c r="G13" s="42">
        <f>2811507+3414785</f>
        <v>6226292</v>
      </c>
      <c r="H13" s="42">
        <v>6307786</v>
      </c>
      <c r="I13" s="13">
        <v>6061196</v>
      </c>
      <c r="J13" s="25">
        <v>5695519</v>
      </c>
      <c r="K13" s="25">
        <f>3029301+3774464</f>
        <v>6803765</v>
      </c>
      <c r="L13" s="13">
        <v>6235305</v>
      </c>
      <c r="M13" s="13"/>
      <c r="N13" s="13"/>
      <c r="O13" s="16"/>
      <c r="P13" s="14">
        <f t="shared" ref="P13:P16" si="0">SUM(D13:O13)</f>
        <v>52835158</v>
      </c>
    </row>
    <row r="14" spans="1:17" x14ac:dyDescent="0.3">
      <c r="A14" s="9" t="s">
        <v>4</v>
      </c>
      <c r="B14" s="35">
        <v>11452000</v>
      </c>
      <c r="C14" s="10">
        <v>0</v>
      </c>
      <c r="D14" s="18">
        <v>110000</v>
      </c>
      <c r="E14" s="19">
        <v>1372644</v>
      </c>
      <c r="F14" s="43">
        <v>688000</v>
      </c>
      <c r="G14" s="43">
        <v>1403845</v>
      </c>
      <c r="H14" s="43">
        <v>583839</v>
      </c>
      <c r="I14" s="11">
        <v>452000</v>
      </c>
      <c r="J14" s="19">
        <v>654000</v>
      </c>
      <c r="K14" s="25">
        <v>1242000</v>
      </c>
      <c r="L14" s="13">
        <v>736955</v>
      </c>
      <c r="M14" s="13"/>
      <c r="N14" s="13"/>
      <c r="O14" s="16"/>
      <c r="P14" s="14">
        <f t="shared" si="0"/>
        <v>7243283</v>
      </c>
      <c r="Q14" s="20"/>
    </row>
    <row r="15" spans="1:17" x14ac:dyDescent="0.3">
      <c r="A15" s="9" t="s">
        <v>5</v>
      </c>
      <c r="B15" s="35">
        <v>195000000</v>
      </c>
      <c r="C15" s="10">
        <v>0</v>
      </c>
      <c r="D15" s="18">
        <v>73341572</v>
      </c>
      <c r="E15" s="21">
        <v>11438090</v>
      </c>
      <c r="F15" s="15">
        <v>10555600</v>
      </c>
      <c r="G15" s="15">
        <v>14554500</v>
      </c>
      <c r="H15" s="40">
        <v>21479122</v>
      </c>
      <c r="I15" s="11">
        <v>91968826</v>
      </c>
      <c r="J15" s="19">
        <v>29437114</v>
      </c>
      <c r="K15" s="25">
        <v>12159880</v>
      </c>
      <c r="L15" s="13">
        <v>12516500</v>
      </c>
      <c r="M15" s="13"/>
      <c r="N15" s="13"/>
      <c r="O15" s="16"/>
      <c r="P15" s="14">
        <f t="shared" si="0"/>
        <v>277451204</v>
      </c>
    </row>
    <row r="16" spans="1:17" s="46" customFormat="1" x14ac:dyDescent="0.3">
      <c r="A16" s="41" t="s">
        <v>6</v>
      </c>
      <c r="B16" s="36">
        <v>406482106</v>
      </c>
      <c r="C16" s="22">
        <v>0</v>
      </c>
      <c r="D16" s="18">
        <v>28174163</v>
      </c>
      <c r="E16" s="18">
        <f>48997844-11438090-949749</f>
        <v>36610005</v>
      </c>
      <c r="F16" s="18">
        <v>26523145</v>
      </c>
      <c r="G16" s="18">
        <f>58039397-10461424-14554500-945281</f>
        <v>32078192</v>
      </c>
      <c r="H16" s="43">
        <v>32934550</v>
      </c>
      <c r="I16" s="19">
        <v>35899339</v>
      </c>
      <c r="J16" s="19">
        <v>36151314</v>
      </c>
      <c r="K16" s="25">
        <v>36556519</v>
      </c>
      <c r="L16" s="25">
        <v>35897016</v>
      </c>
      <c r="M16" s="25"/>
      <c r="N16" s="25"/>
      <c r="O16" s="24"/>
      <c r="P16" s="14">
        <f t="shared" si="0"/>
        <v>300824243</v>
      </c>
    </row>
    <row r="17" spans="1:24" x14ac:dyDescent="0.3">
      <c r="A17" s="7" t="s">
        <v>7</v>
      </c>
      <c r="B17" s="8"/>
      <c r="C17" s="8"/>
      <c r="D17" s="46"/>
      <c r="E17" s="17"/>
      <c r="J17" s="46"/>
      <c r="K17" s="24"/>
      <c r="O17" s="16"/>
    </row>
    <row r="18" spans="1:24" x14ac:dyDescent="0.3">
      <c r="A18" s="9" t="s">
        <v>8</v>
      </c>
      <c r="B18" s="36">
        <v>126148000</v>
      </c>
      <c r="C18" s="10">
        <v>0</v>
      </c>
      <c r="D18" s="18">
        <v>12562308</v>
      </c>
      <c r="E18" s="13">
        <v>8036882</v>
      </c>
      <c r="F18" s="13">
        <v>8089149</v>
      </c>
      <c r="G18" s="13">
        <v>11818139</v>
      </c>
      <c r="H18" s="11">
        <v>9221775</v>
      </c>
      <c r="I18" s="11">
        <v>12836379</v>
      </c>
      <c r="J18" s="19">
        <v>13015467</v>
      </c>
      <c r="K18" s="25">
        <v>11131128</v>
      </c>
      <c r="L18" s="13">
        <v>11417354</v>
      </c>
      <c r="M18" s="13"/>
      <c r="N18" s="13"/>
      <c r="O18" s="16"/>
      <c r="P18" s="17">
        <f>SUM(D18:O18)</f>
        <v>98128581</v>
      </c>
    </row>
    <row r="19" spans="1:24" x14ac:dyDescent="0.3">
      <c r="A19" s="9" t="s">
        <v>9</v>
      </c>
      <c r="B19" s="36">
        <v>58370000</v>
      </c>
      <c r="C19" s="10">
        <v>0</v>
      </c>
      <c r="D19" s="18">
        <v>6531053</v>
      </c>
      <c r="E19" s="15">
        <f>2623252+6419762</f>
        <v>9043014</v>
      </c>
      <c r="F19" s="15">
        <v>36518764</v>
      </c>
      <c r="G19" s="21">
        <f>10314699+998862</f>
        <v>11313561</v>
      </c>
      <c r="H19" s="11">
        <v>5916011</v>
      </c>
      <c r="I19" s="11">
        <v>5266901</v>
      </c>
      <c r="J19" s="19">
        <v>6042674</v>
      </c>
      <c r="K19" s="25">
        <f>2585268+5361454</f>
        <v>7946722</v>
      </c>
      <c r="L19" s="13">
        <v>5856975</v>
      </c>
      <c r="M19" s="13"/>
      <c r="N19" s="13"/>
      <c r="O19" s="16"/>
      <c r="P19" s="17">
        <f t="shared" ref="P19" si="1">SUM(D19:O19)</f>
        <v>94435675</v>
      </c>
      <c r="X19" s="16"/>
    </row>
    <row r="20" spans="1:24" x14ac:dyDescent="0.3">
      <c r="A20" s="9" t="s">
        <v>10</v>
      </c>
      <c r="B20" s="36">
        <v>33984500</v>
      </c>
      <c r="C20" s="10">
        <v>0</v>
      </c>
      <c r="D20" s="18">
        <v>3166562</v>
      </c>
      <c r="E20" s="52">
        <v>3125324</v>
      </c>
      <c r="F20" s="13">
        <v>4134123</v>
      </c>
      <c r="G20" s="21">
        <v>2456273</v>
      </c>
      <c r="H20" s="11">
        <v>3752939</v>
      </c>
      <c r="I20" s="11">
        <v>3434806</v>
      </c>
      <c r="J20" s="19">
        <v>3663116</v>
      </c>
      <c r="K20" s="25">
        <v>3236115</v>
      </c>
      <c r="L20" s="13">
        <v>3430419</v>
      </c>
      <c r="M20" s="13"/>
      <c r="N20" s="13"/>
      <c r="O20" s="16"/>
      <c r="P20" s="17">
        <f>SUM(D20:O20)</f>
        <v>30399677</v>
      </c>
      <c r="X20" s="16"/>
    </row>
    <row r="21" spans="1:24" x14ac:dyDescent="0.3">
      <c r="A21" s="9" t="s">
        <v>11</v>
      </c>
      <c r="B21" s="22">
        <v>0</v>
      </c>
      <c r="C21" s="10">
        <f>+B21</f>
        <v>0</v>
      </c>
      <c r="D21" s="22">
        <v>0</v>
      </c>
      <c r="E21" s="10">
        <v>0</v>
      </c>
      <c r="F21" s="10">
        <v>0</v>
      </c>
      <c r="G21" s="10">
        <v>0</v>
      </c>
      <c r="H21" s="10">
        <v>0</v>
      </c>
      <c r="I21" s="21">
        <v>0</v>
      </c>
      <c r="J21" s="47">
        <v>0</v>
      </c>
      <c r="K21" s="61">
        <v>0</v>
      </c>
      <c r="L21" s="26">
        <v>0</v>
      </c>
      <c r="M21" s="26"/>
      <c r="N21" s="26"/>
      <c r="O21" s="26"/>
      <c r="P21" s="17">
        <f t="shared" ref="P21:P26" si="2">SUM(D21:O21)</f>
        <v>0</v>
      </c>
      <c r="X21" s="16"/>
    </row>
    <row r="22" spans="1:24" x14ac:dyDescent="0.3">
      <c r="A22" s="9" t="s">
        <v>12</v>
      </c>
      <c r="B22" s="36">
        <v>10070000</v>
      </c>
      <c r="C22" s="10">
        <v>0</v>
      </c>
      <c r="D22" s="18">
        <v>236895</v>
      </c>
      <c r="E22" s="15">
        <v>292946</v>
      </c>
      <c r="F22" s="13">
        <v>606964</v>
      </c>
      <c r="G22" s="21">
        <v>963656</v>
      </c>
      <c r="H22" s="40">
        <v>828507</v>
      </c>
      <c r="I22" s="11">
        <v>1798503</v>
      </c>
      <c r="J22" s="19">
        <v>1020550</v>
      </c>
      <c r="K22" s="25">
        <v>815594</v>
      </c>
      <c r="L22" s="13">
        <v>1144116</v>
      </c>
      <c r="M22" s="13"/>
      <c r="N22" s="13"/>
      <c r="O22" s="16"/>
      <c r="P22" s="17">
        <f t="shared" si="2"/>
        <v>7707731</v>
      </c>
      <c r="X22" s="16"/>
    </row>
    <row r="23" spans="1:24" x14ac:dyDescent="0.3">
      <c r="A23" s="9" t="s">
        <v>13</v>
      </c>
      <c r="B23" s="36">
        <v>86210000</v>
      </c>
      <c r="C23" s="10">
        <v>0</v>
      </c>
      <c r="D23" s="18">
        <v>5477403</v>
      </c>
      <c r="E23" s="15">
        <f>4687001+949749</f>
        <v>5636750</v>
      </c>
      <c r="F23" s="15">
        <v>5634587</v>
      </c>
      <c r="G23" s="21">
        <f>17525491+945280</f>
        <v>18470771</v>
      </c>
      <c r="H23" s="15">
        <v>12329099</v>
      </c>
      <c r="I23" s="11">
        <v>6428185</v>
      </c>
      <c r="J23" s="18">
        <v>6132843</v>
      </c>
      <c r="K23" s="18">
        <f>964336+6625483</f>
        <v>7589819</v>
      </c>
      <c r="L23" s="18">
        <v>10417672</v>
      </c>
      <c r="M23" s="18"/>
      <c r="N23" s="18"/>
      <c r="O23" s="18"/>
      <c r="P23" s="17">
        <f t="shared" si="2"/>
        <v>78117129</v>
      </c>
      <c r="X23" s="16"/>
    </row>
    <row r="24" spans="1:24" ht="41.25" customHeight="1" x14ac:dyDescent="0.3">
      <c r="A24" s="39" t="s">
        <v>14</v>
      </c>
      <c r="B24" s="36">
        <v>82890000</v>
      </c>
      <c r="C24" s="10">
        <v>0</v>
      </c>
      <c r="D24" s="18">
        <v>18753801</v>
      </c>
      <c r="E24" s="18">
        <v>18527468</v>
      </c>
      <c r="F24" s="18">
        <v>40535847</v>
      </c>
      <c r="G24" s="18">
        <v>25712550</v>
      </c>
      <c r="H24" s="18">
        <v>26393096</v>
      </c>
      <c r="I24" s="18">
        <v>22675903</v>
      </c>
      <c r="J24" s="18">
        <v>37990042</v>
      </c>
      <c r="K24" s="18">
        <v>49794017</v>
      </c>
      <c r="L24" s="18">
        <v>23133980</v>
      </c>
      <c r="M24" s="50"/>
      <c r="N24" s="50"/>
      <c r="O24" s="50"/>
      <c r="P24" s="51">
        <f t="shared" si="2"/>
        <v>263516704</v>
      </c>
      <c r="X24" s="16"/>
    </row>
    <row r="25" spans="1:24" x14ac:dyDescent="0.3">
      <c r="A25" s="41" t="s">
        <v>15</v>
      </c>
      <c r="B25" s="36">
        <v>1341524947</v>
      </c>
      <c r="C25" s="10">
        <v>0</v>
      </c>
      <c r="D25" s="18">
        <v>61875269</v>
      </c>
      <c r="E25" s="53">
        <f>7511573+806341+5389896+29795+3098866+1490421+46555589+1830333+10458731+7101264+123748</f>
        <v>84396557</v>
      </c>
      <c r="F25" s="18">
        <v>96362091</v>
      </c>
      <c r="G25" s="23">
        <f>2694775+479029+1802554+886505+7979978+42070608+2707684+12141703+10525941-100398</f>
        <v>81188379</v>
      </c>
      <c r="H25" s="19">
        <v>115253671</v>
      </c>
      <c r="I25" s="19">
        <v>91196586</v>
      </c>
      <c r="J25" s="19">
        <v>162479583</v>
      </c>
      <c r="K25" s="25">
        <v>63930562</v>
      </c>
      <c r="L25" s="25">
        <v>107926054</v>
      </c>
      <c r="M25" s="25"/>
      <c r="N25" s="32"/>
      <c r="O25" s="24"/>
      <c r="P25" s="17">
        <f t="shared" si="2"/>
        <v>864608752</v>
      </c>
      <c r="X25" s="16"/>
    </row>
    <row r="26" spans="1:24" x14ac:dyDescent="0.3">
      <c r="A26" s="9" t="s">
        <v>16</v>
      </c>
      <c r="B26" s="10">
        <v>0</v>
      </c>
      <c r="C26" s="10">
        <f>+B26</f>
        <v>0</v>
      </c>
      <c r="D26" s="22">
        <v>0</v>
      </c>
      <c r="E26" s="10">
        <v>0</v>
      </c>
      <c r="F26" s="10">
        <v>0</v>
      </c>
      <c r="G26" s="10">
        <v>0</v>
      </c>
      <c r="H26" s="10">
        <v>0</v>
      </c>
      <c r="I26" s="26">
        <v>0</v>
      </c>
      <c r="J26" s="47">
        <v>0</v>
      </c>
      <c r="K26" s="47">
        <v>0</v>
      </c>
      <c r="L26" s="15">
        <v>0</v>
      </c>
      <c r="M26" s="15"/>
      <c r="N26" s="15"/>
      <c r="O26" s="10"/>
      <c r="P26" s="17">
        <f t="shared" si="2"/>
        <v>0</v>
      </c>
      <c r="X26" s="16"/>
    </row>
    <row r="27" spans="1:24" x14ac:dyDescent="0.3">
      <c r="A27" s="7" t="s">
        <v>17</v>
      </c>
      <c r="B27" s="8"/>
      <c r="C27" s="8"/>
      <c r="D27" s="46"/>
      <c r="J27" s="46"/>
      <c r="K27" s="24"/>
      <c r="O27" s="16"/>
      <c r="X27" s="16"/>
    </row>
    <row r="28" spans="1:24" x14ac:dyDescent="0.3">
      <c r="A28" s="9" t="s">
        <v>18</v>
      </c>
      <c r="B28" s="36">
        <v>56510000</v>
      </c>
      <c r="C28" s="10">
        <v>0</v>
      </c>
      <c r="D28" s="18">
        <v>1529096</v>
      </c>
      <c r="E28" s="15">
        <v>2612498</v>
      </c>
      <c r="F28" s="21">
        <v>3163218</v>
      </c>
      <c r="G28" s="21">
        <f>8092273+700419</f>
        <v>8792692</v>
      </c>
      <c r="H28" s="15">
        <v>16495289</v>
      </c>
      <c r="I28" s="23">
        <v>2418154</v>
      </c>
      <c r="J28" s="23">
        <v>5998474</v>
      </c>
      <c r="K28" s="25">
        <f>4373001+7576884</f>
        <v>11949885</v>
      </c>
      <c r="L28" s="13">
        <v>14035304</v>
      </c>
      <c r="M28" s="13"/>
      <c r="N28" s="13"/>
      <c r="O28" s="16"/>
      <c r="P28" s="17">
        <f>SUM(D28:O28)</f>
        <v>66994610</v>
      </c>
      <c r="X28" s="16"/>
    </row>
    <row r="29" spans="1:24" x14ac:dyDescent="0.3">
      <c r="A29" s="9" t="s">
        <v>19</v>
      </c>
      <c r="B29" s="36">
        <v>2680000</v>
      </c>
      <c r="C29" s="10">
        <v>0</v>
      </c>
      <c r="D29" s="18">
        <v>217486</v>
      </c>
      <c r="E29" s="15">
        <v>184009</v>
      </c>
      <c r="F29" s="21">
        <v>232585</v>
      </c>
      <c r="G29" s="21">
        <v>8758</v>
      </c>
      <c r="H29" s="15">
        <v>293088</v>
      </c>
      <c r="I29" s="23">
        <v>358873</v>
      </c>
      <c r="J29" s="23">
        <v>149385</v>
      </c>
      <c r="K29" s="25">
        <v>194735</v>
      </c>
      <c r="L29" s="13">
        <v>780699</v>
      </c>
      <c r="M29" s="13"/>
      <c r="N29" s="13"/>
      <c r="O29" s="16"/>
      <c r="P29" s="17">
        <f>SUM(D29:O29)</f>
        <v>2419618</v>
      </c>
    </row>
    <row r="30" spans="1:24" x14ac:dyDescent="0.3">
      <c r="A30" s="9" t="s">
        <v>20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21">
        <v>0</v>
      </c>
      <c r="J30" s="23">
        <v>0</v>
      </c>
      <c r="K30" s="18">
        <v>0</v>
      </c>
      <c r="L30" s="15">
        <v>0</v>
      </c>
      <c r="M30" s="15"/>
      <c r="N30" s="15"/>
      <c r="O30" s="10"/>
      <c r="P30" s="17">
        <f t="shared" ref="P30:P33" si="3">SUM(D30:O30)</f>
        <v>0</v>
      </c>
    </row>
    <row r="31" spans="1:24" x14ac:dyDescent="0.3">
      <c r="A31" s="9" t="s">
        <v>21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21">
        <v>0</v>
      </c>
      <c r="J31" s="23">
        <v>0</v>
      </c>
      <c r="K31" s="18">
        <v>0</v>
      </c>
      <c r="L31" s="15">
        <v>0</v>
      </c>
      <c r="M31" s="15"/>
      <c r="N31" s="15"/>
      <c r="O31" s="10"/>
      <c r="P31" s="17">
        <f t="shared" si="3"/>
        <v>0</v>
      </c>
    </row>
    <row r="32" spans="1:24" x14ac:dyDescent="0.3">
      <c r="A32" s="9" t="s">
        <v>22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21">
        <v>0</v>
      </c>
      <c r="J32" s="23">
        <v>0</v>
      </c>
      <c r="K32" s="18">
        <v>0</v>
      </c>
      <c r="L32" s="15">
        <v>0</v>
      </c>
      <c r="M32" s="15"/>
      <c r="N32" s="15"/>
      <c r="O32" s="10"/>
      <c r="P32" s="17">
        <f t="shared" si="3"/>
        <v>0</v>
      </c>
    </row>
    <row r="33" spans="1:24" x14ac:dyDescent="0.3">
      <c r="A33" s="9" t="s">
        <v>23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21">
        <v>0</v>
      </c>
      <c r="J33" s="23">
        <v>0</v>
      </c>
      <c r="K33" s="18">
        <v>0</v>
      </c>
      <c r="L33" s="15">
        <v>0</v>
      </c>
      <c r="M33" s="15"/>
      <c r="N33" s="15"/>
      <c r="O33" s="10"/>
      <c r="P33" s="17">
        <f t="shared" si="3"/>
        <v>0</v>
      </c>
      <c r="X33" s="16"/>
    </row>
    <row r="34" spans="1:24" x14ac:dyDescent="0.3">
      <c r="A34" s="41" t="s">
        <v>24</v>
      </c>
      <c r="B34" s="35">
        <v>80979275</v>
      </c>
      <c r="C34" s="10">
        <v>0</v>
      </c>
      <c r="D34" s="14">
        <v>5649408</v>
      </c>
      <c r="E34" s="15">
        <v>6142709</v>
      </c>
      <c r="F34" s="21">
        <v>6648756</v>
      </c>
      <c r="G34" s="21">
        <f>7115985+353613</f>
        <v>7469598</v>
      </c>
      <c r="H34" s="21">
        <v>6460897</v>
      </c>
      <c r="I34" s="21">
        <v>7050814</v>
      </c>
      <c r="J34" s="23">
        <v>7039892</v>
      </c>
      <c r="K34" s="25">
        <f>6614912+176485</f>
        <v>6791397</v>
      </c>
      <c r="L34" s="13">
        <v>6994272</v>
      </c>
      <c r="M34" s="13"/>
      <c r="N34" s="13"/>
      <c r="O34" s="16"/>
      <c r="P34" s="17">
        <f>SUM(D34:O34)</f>
        <v>60247743</v>
      </c>
      <c r="X34" s="16"/>
    </row>
    <row r="35" spans="1:24" x14ac:dyDescent="0.3">
      <c r="A35" s="9" t="s">
        <v>25</v>
      </c>
      <c r="B35" s="10">
        <v>0</v>
      </c>
      <c r="C35" s="10">
        <f>+B35</f>
        <v>0</v>
      </c>
      <c r="D35" s="10">
        <f>+C35</f>
        <v>0</v>
      </c>
      <c r="E35" s="15">
        <v>0</v>
      </c>
      <c r="F35" s="56">
        <v>0</v>
      </c>
      <c r="G35" s="15">
        <v>0</v>
      </c>
      <c r="H35" s="10">
        <v>0</v>
      </c>
      <c r="I35" s="21">
        <v>0</v>
      </c>
      <c r="J35" s="58">
        <v>0</v>
      </c>
      <c r="K35" s="18">
        <v>0</v>
      </c>
      <c r="L35" s="15">
        <v>0</v>
      </c>
      <c r="M35" s="15"/>
      <c r="N35" s="15"/>
      <c r="O35" s="10"/>
      <c r="P35" s="17">
        <f>SUM(D35:O35)</f>
        <v>0</v>
      </c>
      <c r="X35" s="16"/>
    </row>
    <row r="36" spans="1:24" x14ac:dyDescent="0.3">
      <c r="A36" s="9" t="s">
        <v>26</v>
      </c>
      <c r="B36" s="36">
        <v>183622880</v>
      </c>
      <c r="C36" s="10">
        <v>0</v>
      </c>
      <c r="D36" s="14">
        <v>10338678</v>
      </c>
      <c r="E36" s="15">
        <v>21273843</v>
      </c>
      <c r="F36" s="21">
        <v>19730642</v>
      </c>
      <c r="G36" s="21">
        <v>14819997</v>
      </c>
      <c r="H36" s="21">
        <v>19771188</v>
      </c>
      <c r="I36" s="23">
        <v>20340608</v>
      </c>
      <c r="J36" s="23">
        <v>18323625</v>
      </c>
      <c r="K36" s="25">
        <v>18961635</v>
      </c>
      <c r="L36" s="13">
        <v>21745378</v>
      </c>
      <c r="M36" s="13"/>
      <c r="N36" s="13"/>
      <c r="O36" s="16"/>
      <c r="P36" s="17">
        <f>SUM(D36:O36)</f>
        <v>165305594</v>
      </c>
      <c r="X36" s="16"/>
    </row>
    <row r="37" spans="1:24" x14ac:dyDescent="0.3">
      <c r="A37" s="7" t="s">
        <v>27</v>
      </c>
      <c r="B37" s="8"/>
      <c r="C37" s="8"/>
      <c r="J37" s="46"/>
      <c r="K37" s="24"/>
      <c r="O37" s="16"/>
      <c r="P37" s="2">
        <f>SUM(D37:O37)</f>
        <v>0</v>
      </c>
      <c r="X37" s="16"/>
    </row>
    <row r="38" spans="1:24" x14ac:dyDescent="0.3">
      <c r="A38" s="9" t="s">
        <v>28</v>
      </c>
      <c r="B38" s="35">
        <v>58000000</v>
      </c>
      <c r="C38" s="10">
        <v>0</v>
      </c>
      <c r="D38" s="15">
        <v>2926960</v>
      </c>
      <c r="E38" s="18">
        <f>1340869+2398248</f>
        <v>3739117</v>
      </c>
      <c r="F38" s="21">
        <v>3560178</v>
      </c>
      <c r="G38" s="21">
        <f>2672328+9421902+643158+235000+131142</f>
        <v>13103530</v>
      </c>
      <c r="H38" s="21">
        <v>4283582</v>
      </c>
      <c r="I38" s="21">
        <v>6212365</v>
      </c>
      <c r="J38" s="23">
        <v>7690908</v>
      </c>
      <c r="K38" s="25">
        <f>100000+172095+1264925+153627+2466768</f>
        <v>4157415</v>
      </c>
      <c r="L38" s="13">
        <v>6498858</v>
      </c>
      <c r="M38" s="13"/>
      <c r="N38" s="13"/>
      <c r="O38" s="16"/>
      <c r="P38" s="17">
        <f>SUM(D38:O38)</f>
        <v>52172913</v>
      </c>
    </row>
    <row r="39" spans="1:24" x14ac:dyDescent="0.3">
      <c r="A39" s="9"/>
      <c r="B39" s="10">
        <v>0</v>
      </c>
      <c r="C39" s="10">
        <v>0</v>
      </c>
      <c r="D39" s="15">
        <v>0</v>
      </c>
      <c r="E39" s="15">
        <v>0</v>
      </c>
      <c r="F39" s="15">
        <v>0</v>
      </c>
      <c r="G39" s="10">
        <v>0</v>
      </c>
      <c r="H39" s="10">
        <v>0</v>
      </c>
      <c r="I39" s="10">
        <v>0</v>
      </c>
      <c r="J39" s="22">
        <v>0</v>
      </c>
      <c r="K39" s="22">
        <v>0</v>
      </c>
      <c r="L39" s="10">
        <v>0</v>
      </c>
      <c r="M39" s="10"/>
      <c r="N39" s="10"/>
      <c r="O39" s="10"/>
      <c r="P39" s="17">
        <f t="shared" ref="P39:P45" si="4">SUM(D39:O39)</f>
        <v>0</v>
      </c>
    </row>
    <row r="40" spans="1:24" x14ac:dyDescent="0.3">
      <c r="A40" s="9" t="s">
        <v>29</v>
      </c>
      <c r="B40" s="10">
        <v>0</v>
      </c>
      <c r="C40" s="10">
        <v>0</v>
      </c>
      <c r="D40" s="15">
        <v>0</v>
      </c>
      <c r="E40" s="15">
        <v>0</v>
      </c>
      <c r="F40" s="15">
        <v>0</v>
      </c>
      <c r="G40" s="10">
        <v>0</v>
      </c>
      <c r="H40" s="10">
        <v>0</v>
      </c>
      <c r="I40" s="10">
        <v>0</v>
      </c>
      <c r="J40" s="22">
        <v>0</v>
      </c>
      <c r="K40" s="22">
        <v>0</v>
      </c>
      <c r="L40" s="10">
        <v>0</v>
      </c>
      <c r="M40" s="10"/>
      <c r="N40" s="10"/>
      <c r="O40" s="10"/>
      <c r="P40" s="17">
        <f t="shared" si="4"/>
        <v>0</v>
      </c>
    </row>
    <row r="41" spans="1:24" x14ac:dyDescent="0.3">
      <c r="A41" s="9" t="s">
        <v>30</v>
      </c>
      <c r="B41" s="10">
        <v>0</v>
      </c>
      <c r="C41" s="10">
        <v>0</v>
      </c>
      <c r="D41" s="15">
        <v>0</v>
      </c>
      <c r="E41" s="15">
        <v>0</v>
      </c>
      <c r="F41" s="15">
        <v>0</v>
      </c>
      <c r="G41" s="10">
        <v>0</v>
      </c>
      <c r="H41" s="10">
        <v>0</v>
      </c>
      <c r="I41" s="10">
        <v>0</v>
      </c>
      <c r="J41" s="22">
        <v>0</v>
      </c>
      <c r="K41" s="22">
        <v>0</v>
      </c>
      <c r="L41" s="10">
        <v>0</v>
      </c>
      <c r="M41" s="10"/>
      <c r="N41" s="10"/>
      <c r="O41" s="10"/>
      <c r="P41" s="17">
        <f t="shared" si="4"/>
        <v>0</v>
      </c>
      <c r="X41" s="16"/>
    </row>
    <row r="42" spans="1:24" x14ac:dyDescent="0.3">
      <c r="A42" s="9" t="s">
        <v>31</v>
      </c>
      <c r="B42" s="10">
        <v>0</v>
      </c>
      <c r="C42" s="10">
        <v>0</v>
      </c>
      <c r="D42" s="15">
        <v>0</v>
      </c>
      <c r="E42" s="15">
        <v>0</v>
      </c>
      <c r="F42" s="15">
        <v>0</v>
      </c>
      <c r="G42" s="10">
        <v>0</v>
      </c>
      <c r="H42" s="10">
        <v>0</v>
      </c>
      <c r="I42" s="10">
        <v>0</v>
      </c>
      <c r="J42" s="22">
        <v>0</v>
      </c>
      <c r="K42" s="22">
        <v>0</v>
      </c>
      <c r="L42" s="10">
        <v>0</v>
      </c>
      <c r="M42" s="10"/>
      <c r="N42" s="10"/>
      <c r="O42" s="10"/>
      <c r="P42" s="17">
        <f t="shared" si="4"/>
        <v>0</v>
      </c>
      <c r="X42" s="16"/>
    </row>
    <row r="43" spans="1:24" x14ac:dyDescent="0.3">
      <c r="A43" s="9" t="s">
        <v>32</v>
      </c>
      <c r="B43" s="22">
        <v>0</v>
      </c>
      <c r="C43" s="10">
        <v>0</v>
      </c>
      <c r="D43" s="15">
        <v>0</v>
      </c>
      <c r="E43" s="15">
        <v>0</v>
      </c>
      <c r="F43" s="15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/>
      <c r="N43" s="22"/>
      <c r="O43" s="10"/>
      <c r="P43" s="17">
        <f t="shared" si="4"/>
        <v>0</v>
      </c>
      <c r="X43" s="16"/>
    </row>
    <row r="44" spans="1:24" x14ac:dyDescent="0.3">
      <c r="A44" s="9" t="s">
        <v>33</v>
      </c>
      <c r="B44" s="10">
        <v>0</v>
      </c>
      <c r="C44" s="10">
        <v>0</v>
      </c>
      <c r="D44" s="15">
        <v>0</v>
      </c>
      <c r="E44" s="15">
        <v>0</v>
      </c>
      <c r="F44" s="15">
        <v>0</v>
      </c>
      <c r="G44" s="10">
        <v>0</v>
      </c>
      <c r="H44" s="10">
        <v>0</v>
      </c>
      <c r="I44" s="10">
        <v>0</v>
      </c>
      <c r="J44" s="22">
        <v>0</v>
      </c>
      <c r="K44" s="22">
        <v>0</v>
      </c>
      <c r="L44" s="10">
        <v>0</v>
      </c>
      <c r="M44" s="10"/>
      <c r="N44" s="10"/>
      <c r="O44" s="10"/>
      <c r="P44" s="17">
        <f t="shared" si="4"/>
        <v>0</v>
      </c>
      <c r="X44" s="16"/>
    </row>
    <row r="45" spans="1:24" x14ac:dyDescent="0.3">
      <c r="A45" s="9" t="s">
        <v>34</v>
      </c>
      <c r="B45" s="10">
        <v>0</v>
      </c>
      <c r="C45" s="10">
        <v>0</v>
      </c>
      <c r="D45" s="15">
        <v>0</v>
      </c>
      <c r="E45" s="15">
        <v>0</v>
      </c>
      <c r="F45" s="15">
        <v>0</v>
      </c>
      <c r="G45" s="10">
        <v>0</v>
      </c>
      <c r="H45" s="10">
        <v>0</v>
      </c>
      <c r="I45" s="10">
        <v>0</v>
      </c>
      <c r="J45" s="22">
        <v>0</v>
      </c>
      <c r="K45" s="22">
        <v>0</v>
      </c>
      <c r="L45" s="10">
        <v>0</v>
      </c>
      <c r="M45" s="10"/>
      <c r="N45" s="10"/>
      <c r="O45" s="10"/>
      <c r="P45" s="17">
        <f t="shared" si="4"/>
        <v>0</v>
      </c>
      <c r="X45" s="16"/>
    </row>
    <row r="46" spans="1:24" x14ac:dyDescent="0.3">
      <c r="A46" s="7" t="s">
        <v>35</v>
      </c>
      <c r="B46" s="8"/>
      <c r="C46" s="8"/>
      <c r="D46" s="8"/>
      <c r="E46" s="8"/>
      <c r="F46" s="8"/>
      <c r="G46" s="8"/>
      <c r="H46" s="8"/>
      <c r="I46" s="8"/>
      <c r="J46" s="48"/>
      <c r="K46" s="48"/>
      <c r="L46" s="8"/>
      <c r="M46" s="8"/>
      <c r="O46" s="16"/>
      <c r="X46" s="16"/>
    </row>
    <row r="47" spans="1:24" x14ac:dyDescent="0.3">
      <c r="A47" s="9" t="s">
        <v>36</v>
      </c>
      <c r="B47" s="10">
        <v>0</v>
      </c>
      <c r="C47" s="10">
        <v>0</v>
      </c>
      <c r="D47" s="15">
        <v>0</v>
      </c>
      <c r="E47" s="15">
        <v>0</v>
      </c>
      <c r="F47" s="15">
        <v>0</v>
      </c>
      <c r="G47" s="10">
        <v>0</v>
      </c>
      <c r="H47" s="10">
        <v>0</v>
      </c>
      <c r="I47" s="10">
        <v>0</v>
      </c>
      <c r="J47" s="22">
        <v>0</v>
      </c>
      <c r="K47" s="22">
        <v>0</v>
      </c>
      <c r="L47" s="10">
        <v>0</v>
      </c>
      <c r="M47" s="10"/>
      <c r="N47" s="10"/>
      <c r="O47" s="10"/>
      <c r="P47" s="17">
        <f t="shared" ref="P47:P52" si="5">SUM(D47:O47)</f>
        <v>0</v>
      </c>
      <c r="X47" s="16"/>
    </row>
    <row r="48" spans="1:24" x14ac:dyDescent="0.3">
      <c r="A48" s="9" t="s">
        <v>37</v>
      </c>
      <c r="B48" s="10">
        <v>0</v>
      </c>
      <c r="C48" s="10">
        <v>0</v>
      </c>
      <c r="D48" s="15">
        <v>0</v>
      </c>
      <c r="E48" s="15">
        <v>0</v>
      </c>
      <c r="F48" s="15">
        <v>0</v>
      </c>
      <c r="G48" s="10">
        <v>0</v>
      </c>
      <c r="H48" s="10">
        <v>0</v>
      </c>
      <c r="I48" s="10">
        <v>0</v>
      </c>
      <c r="J48" s="22">
        <v>0</v>
      </c>
      <c r="K48" s="22">
        <v>0</v>
      </c>
      <c r="L48" s="10">
        <v>0</v>
      </c>
      <c r="M48" s="10"/>
      <c r="N48" s="10"/>
      <c r="O48" s="10"/>
      <c r="P48" s="17">
        <f t="shared" si="5"/>
        <v>0</v>
      </c>
      <c r="X48" s="16"/>
    </row>
    <row r="49" spans="1:24" x14ac:dyDescent="0.3">
      <c r="A49" s="9" t="s">
        <v>38</v>
      </c>
      <c r="B49" s="10">
        <v>0</v>
      </c>
      <c r="C49" s="10">
        <v>0</v>
      </c>
      <c r="D49" s="15">
        <v>0</v>
      </c>
      <c r="E49" s="15">
        <v>0</v>
      </c>
      <c r="F49" s="15">
        <v>0</v>
      </c>
      <c r="G49" s="10">
        <v>0</v>
      </c>
      <c r="H49" s="10">
        <v>0</v>
      </c>
      <c r="I49" s="10">
        <v>0</v>
      </c>
      <c r="J49" s="22">
        <v>0</v>
      </c>
      <c r="K49" s="22">
        <v>0</v>
      </c>
      <c r="L49" s="10">
        <v>0</v>
      </c>
      <c r="M49" s="10"/>
      <c r="N49" s="10"/>
      <c r="O49" s="10"/>
      <c r="P49" s="17">
        <f t="shared" si="5"/>
        <v>0</v>
      </c>
      <c r="X49" s="16"/>
    </row>
    <row r="50" spans="1:24" x14ac:dyDescent="0.3">
      <c r="A50" s="9" t="s">
        <v>39</v>
      </c>
      <c r="B50" s="10">
        <v>0</v>
      </c>
      <c r="C50" s="10">
        <v>0</v>
      </c>
      <c r="D50" s="15">
        <v>0</v>
      </c>
      <c r="E50" s="15">
        <v>0</v>
      </c>
      <c r="F50" s="15">
        <v>0</v>
      </c>
      <c r="G50" s="10">
        <v>0</v>
      </c>
      <c r="H50" s="10">
        <v>0</v>
      </c>
      <c r="I50" s="10">
        <v>0</v>
      </c>
      <c r="J50" s="22">
        <v>0</v>
      </c>
      <c r="K50" s="22">
        <v>0</v>
      </c>
      <c r="L50" s="10">
        <v>0</v>
      </c>
      <c r="M50" s="10"/>
      <c r="N50" s="10"/>
      <c r="O50" s="10"/>
      <c r="P50" s="17">
        <f t="shared" si="5"/>
        <v>0</v>
      </c>
      <c r="X50" s="16"/>
    </row>
    <row r="51" spans="1:24" x14ac:dyDescent="0.3">
      <c r="A51" s="9" t="s">
        <v>40</v>
      </c>
      <c r="B51" s="10">
        <v>0</v>
      </c>
      <c r="C51" s="10">
        <v>0</v>
      </c>
      <c r="D51" s="15">
        <v>0</v>
      </c>
      <c r="E51" s="15">
        <v>0</v>
      </c>
      <c r="F51" s="15">
        <v>0</v>
      </c>
      <c r="G51" s="10">
        <v>0</v>
      </c>
      <c r="H51" s="10">
        <v>0</v>
      </c>
      <c r="I51" s="10">
        <v>0</v>
      </c>
      <c r="J51" s="22">
        <v>0</v>
      </c>
      <c r="K51" s="22">
        <v>0</v>
      </c>
      <c r="L51" s="10">
        <v>0</v>
      </c>
      <c r="M51" s="10"/>
      <c r="N51" s="10"/>
      <c r="O51" s="10"/>
      <c r="P51" s="17">
        <f t="shared" si="5"/>
        <v>0</v>
      </c>
    </row>
    <row r="52" spans="1:24" x14ac:dyDescent="0.3">
      <c r="A52" s="9" t="s">
        <v>41</v>
      </c>
      <c r="B52" s="10">
        <v>0</v>
      </c>
      <c r="C52" s="10">
        <v>0</v>
      </c>
      <c r="D52" s="15">
        <v>0</v>
      </c>
      <c r="E52" s="15">
        <v>0</v>
      </c>
      <c r="F52" s="15">
        <v>0</v>
      </c>
      <c r="G52" s="10">
        <v>0</v>
      </c>
      <c r="H52" s="10">
        <v>0</v>
      </c>
      <c r="I52" s="10">
        <v>0</v>
      </c>
      <c r="J52" s="22">
        <v>0</v>
      </c>
      <c r="K52" s="22">
        <v>0</v>
      </c>
      <c r="L52" s="10">
        <v>0</v>
      </c>
      <c r="M52" s="10"/>
      <c r="N52" s="10"/>
      <c r="O52" s="10"/>
      <c r="P52" s="17">
        <f t="shared" si="5"/>
        <v>0</v>
      </c>
    </row>
    <row r="53" spans="1:24" x14ac:dyDescent="0.3">
      <c r="A53" s="7" t="s">
        <v>42</v>
      </c>
      <c r="B53" s="8"/>
      <c r="C53" s="8"/>
      <c r="J53" s="46"/>
      <c r="K53" s="24"/>
      <c r="O53" s="16"/>
    </row>
    <row r="54" spans="1:24" x14ac:dyDescent="0.3">
      <c r="A54" s="9" t="s">
        <v>43</v>
      </c>
      <c r="B54" s="36">
        <v>260000000</v>
      </c>
      <c r="C54" s="10">
        <v>0</v>
      </c>
      <c r="D54" s="15">
        <v>2493341</v>
      </c>
      <c r="E54" s="15">
        <v>7635256</v>
      </c>
      <c r="F54" s="15">
        <v>6158935</v>
      </c>
      <c r="G54" s="21">
        <f>9819292+2536169</f>
        <v>12355461</v>
      </c>
      <c r="H54" s="21">
        <v>14284383</v>
      </c>
      <c r="I54" s="21">
        <v>19271367</v>
      </c>
      <c r="J54" s="23">
        <v>19189570</v>
      </c>
      <c r="K54" s="25">
        <f>17160661+5789820</f>
        <v>22950481</v>
      </c>
      <c r="L54" s="13">
        <v>12476706</v>
      </c>
      <c r="M54" s="13"/>
      <c r="N54" s="13"/>
      <c r="O54" s="16"/>
      <c r="P54" s="17">
        <f>SUM(D54:O54)</f>
        <v>116815500</v>
      </c>
    </row>
    <row r="55" spans="1:24" x14ac:dyDescent="0.3">
      <c r="A55" s="9" t="s">
        <v>44</v>
      </c>
      <c r="B55" s="22">
        <v>0</v>
      </c>
      <c r="C55" s="10">
        <f>+B55</f>
        <v>0</v>
      </c>
      <c r="D55" s="26">
        <v>0</v>
      </c>
      <c r="E55" s="15">
        <v>0</v>
      </c>
      <c r="F55" s="15">
        <v>0</v>
      </c>
      <c r="G55" s="10">
        <v>0</v>
      </c>
      <c r="H55" s="10">
        <v>0</v>
      </c>
      <c r="I55" s="10">
        <v>0</v>
      </c>
      <c r="J55" s="22">
        <v>0</v>
      </c>
      <c r="K55" s="25"/>
      <c r="L55" s="10">
        <v>0</v>
      </c>
      <c r="M55" s="10"/>
      <c r="N55" s="10"/>
      <c r="O55" s="10"/>
      <c r="P55" s="17">
        <f t="shared" ref="P55:P62" si="6">SUM(D55:O55)</f>
        <v>0</v>
      </c>
    </row>
    <row r="56" spans="1:24" x14ac:dyDescent="0.3">
      <c r="A56" s="9" t="s">
        <v>45</v>
      </c>
      <c r="B56" s="22">
        <v>0</v>
      </c>
      <c r="C56" s="10">
        <f t="shared" ref="C56:C61" si="7">+B56</f>
        <v>0</v>
      </c>
      <c r="D56" s="26">
        <v>0</v>
      </c>
      <c r="E56" s="15">
        <v>0</v>
      </c>
      <c r="F56" s="15">
        <v>0</v>
      </c>
      <c r="G56" s="10">
        <v>0</v>
      </c>
      <c r="H56" s="10">
        <v>0</v>
      </c>
      <c r="I56" s="10">
        <v>0</v>
      </c>
      <c r="J56" s="22">
        <v>0</v>
      </c>
      <c r="K56" s="22">
        <v>0</v>
      </c>
      <c r="L56" s="10">
        <v>0</v>
      </c>
      <c r="M56" s="10"/>
      <c r="N56" s="10"/>
      <c r="O56" s="10"/>
      <c r="P56" s="17">
        <f t="shared" si="6"/>
        <v>0</v>
      </c>
    </row>
    <row r="57" spans="1:24" x14ac:dyDescent="0.3">
      <c r="A57" s="9" t="s">
        <v>46</v>
      </c>
      <c r="B57" s="36">
        <v>40000000</v>
      </c>
      <c r="C57" s="10">
        <v>0</v>
      </c>
      <c r="D57" s="26">
        <v>0</v>
      </c>
      <c r="E57" s="15">
        <v>0</v>
      </c>
      <c r="F57" s="15">
        <v>11390040</v>
      </c>
      <c r="G57" s="10">
        <v>0</v>
      </c>
      <c r="H57" s="14">
        <v>5607740</v>
      </c>
      <c r="I57" s="10">
        <v>0</v>
      </c>
      <c r="J57" s="22">
        <v>2803870</v>
      </c>
      <c r="K57" s="60">
        <v>11215480</v>
      </c>
      <c r="L57" s="10">
        <v>495000</v>
      </c>
      <c r="M57" s="10"/>
      <c r="N57" s="10"/>
      <c r="O57" s="10"/>
      <c r="P57" s="17">
        <f t="shared" si="6"/>
        <v>31512130</v>
      </c>
      <c r="X57" s="16"/>
    </row>
    <row r="58" spans="1:24" x14ac:dyDescent="0.3">
      <c r="A58" s="9" t="s">
        <v>47</v>
      </c>
      <c r="B58" s="36">
        <v>100000000</v>
      </c>
      <c r="C58" s="10">
        <v>0</v>
      </c>
      <c r="D58" s="15">
        <v>43687155</v>
      </c>
      <c r="E58" s="15">
        <v>7566574</v>
      </c>
      <c r="F58" s="15">
        <v>3027463</v>
      </c>
      <c r="G58" s="21">
        <v>664920</v>
      </c>
      <c r="H58" s="21">
        <v>3729410</v>
      </c>
      <c r="I58" s="21">
        <v>12092667</v>
      </c>
      <c r="J58" s="23">
        <v>3519727</v>
      </c>
      <c r="K58" s="25">
        <f>107395199-101786175-11810</f>
        <v>5597214</v>
      </c>
      <c r="L58" s="16">
        <v>3927892</v>
      </c>
      <c r="M58" s="13"/>
      <c r="N58" s="13"/>
      <c r="O58" s="16"/>
      <c r="P58" s="17">
        <f>SUM(D58:O58)</f>
        <v>83813022</v>
      </c>
      <c r="X58" s="16"/>
    </row>
    <row r="59" spans="1:24" x14ac:dyDescent="0.3">
      <c r="A59" s="9" t="s">
        <v>48</v>
      </c>
      <c r="B59" s="22">
        <v>0</v>
      </c>
      <c r="C59" s="10">
        <f t="shared" si="7"/>
        <v>0</v>
      </c>
      <c r="D59" s="15">
        <v>0</v>
      </c>
      <c r="E59" s="15">
        <v>0</v>
      </c>
      <c r="F59" s="15">
        <v>0</v>
      </c>
      <c r="G59" s="10">
        <v>0</v>
      </c>
      <c r="H59" s="10">
        <v>0</v>
      </c>
      <c r="I59" s="10">
        <v>0</v>
      </c>
      <c r="J59" s="22">
        <v>0</v>
      </c>
      <c r="K59" s="22"/>
      <c r="L59" s="10">
        <v>0</v>
      </c>
      <c r="M59" s="10"/>
      <c r="N59" s="10"/>
      <c r="O59" s="10"/>
      <c r="P59" s="17">
        <f t="shared" si="6"/>
        <v>0</v>
      </c>
      <c r="X59" s="16"/>
    </row>
    <row r="60" spans="1:24" x14ac:dyDescent="0.3">
      <c r="A60" s="9" t="s">
        <v>49</v>
      </c>
      <c r="B60" s="22">
        <v>0</v>
      </c>
      <c r="C60" s="10">
        <f t="shared" si="7"/>
        <v>0</v>
      </c>
      <c r="D60" s="15">
        <v>0</v>
      </c>
      <c r="E60" s="15">
        <v>0</v>
      </c>
      <c r="F60" s="15">
        <v>0</v>
      </c>
      <c r="G60" s="10">
        <v>0</v>
      </c>
      <c r="H60" s="10">
        <v>0</v>
      </c>
      <c r="I60" s="10">
        <v>0</v>
      </c>
      <c r="J60" s="22">
        <v>0</v>
      </c>
      <c r="K60" s="22"/>
      <c r="L60" s="10">
        <v>0</v>
      </c>
      <c r="M60" s="10"/>
      <c r="N60" s="10"/>
      <c r="O60" s="10"/>
      <c r="P60" s="17">
        <f t="shared" si="6"/>
        <v>0</v>
      </c>
      <c r="X60" s="16"/>
    </row>
    <row r="61" spans="1:24" x14ac:dyDescent="0.3">
      <c r="A61" s="9" t="s">
        <v>50</v>
      </c>
      <c r="B61" s="22">
        <v>0</v>
      </c>
      <c r="C61" s="10">
        <f t="shared" si="7"/>
        <v>0</v>
      </c>
      <c r="D61" s="15">
        <v>0</v>
      </c>
      <c r="E61" s="15">
        <v>0</v>
      </c>
      <c r="F61" s="15">
        <v>0</v>
      </c>
      <c r="G61" s="10">
        <v>0</v>
      </c>
      <c r="H61" s="10">
        <v>0</v>
      </c>
      <c r="I61" s="10">
        <v>0</v>
      </c>
      <c r="J61" s="10">
        <v>0</v>
      </c>
      <c r="K61" s="22"/>
      <c r="L61" s="10">
        <v>0</v>
      </c>
      <c r="M61" s="10"/>
      <c r="N61" s="10"/>
      <c r="O61" s="10"/>
      <c r="P61" s="17">
        <f t="shared" si="6"/>
        <v>0</v>
      </c>
      <c r="X61" s="16"/>
    </row>
    <row r="62" spans="1:24" x14ac:dyDescent="0.3">
      <c r="A62" s="9" t="s">
        <v>51</v>
      </c>
      <c r="B62" s="22"/>
      <c r="C62" s="10"/>
      <c r="D62" s="15"/>
      <c r="E62" s="15"/>
      <c r="F62" s="15"/>
      <c r="G62" s="10"/>
      <c r="H62" s="10"/>
      <c r="I62" s="10"/>
      <c r="J62" s="10"/>
      <c r="K62" s="22"/>
      <c r="L62" s="22"/>
      <c r="M62" s="22"/>
      <c r="N62" s="10"/>
      <c r="O62" s="10"/>
      <c r="P62" s="17">
        <f t="shared" si="6"/>
        <v>0</v>
      </c>
      <c r="X62" s="16"/>
    </row>
    <row r="63" spans="1:24" x14ac:dyDescent="0.3">
      <c r="A63" s="7" t="s">
        <v>52</v>
      </c>
      <c r="B63" s="48"/>
      <c r="C63" s="8"/>
      <c r="J63" s="46"/>
      <c r="K63" s="46"/>
      <c r="O63" s="16"/>
      <c r="X63" s="16"/>
    </row>
    <row r="64" spans="1:24" x14ac:dyDescent="0.3">
      <c r="A64" s="9" t="s">
        <v>53</v>
      </c>
      <c r="B64" s="36">
        <v>430000000</v>
      </c>
      <c r="C64" s="10">
        <v>0</v>
      </c>
      <c r="D64" s="15">
        <v>3490007</v>
      </c>
      <c r="E64" s="15">
        <v>0</v>
      </c>
      <c r="F64" s="15">
        <v>1656757</v>
      </c>
      <c r="G64" s="10">
        <v>1309128</v>
      </c>
      <c r="H64" s="14">
        <v>1451932</v>
      </c>
      <c r="I64" s="10">
        <v>145000000</v>
      </c>
      <c r="J64" s="22">
        <v>7583559</v>
      </c>
      <c r="K64" s="60">
        <v>0</v>
      </c>
      <c r="L64" s="10">
        <v>0</v>
      </c>
      <c r="M64" s="13"/>
      <c r="N64" s="13"/>
      <c r="O64" s="16"/>
      <c r="P64" s="17">
        <f t="shared" ref="P64:P74" si="8">SUM(D64:O64)</f>
        <v>160491383</v>
      </c>
      <c r="X64" s="16"/>
    </row>
    <row r="65" spans="1:24" x14ac:dyDescent="0.3">
      <c r="A65" s="9" t="s">
        <v>54</v>
      </c>
      <c r="B65" s="10">
        <v>0</v>
      </c>
      <c r="C65" s="10">
        <f t="shared" ref="C65:C70" si="9">+B65</f>
        <v>0</v>
      </c>
      <c r="D65" s="15">
        <v>0</v>
      </c>
      <c r="E65" s="15">
        <v>0</v>
      </c>
      <c r="F65" s="15">
        <v>0</v>
      </c>
      <c r="G65" s="10">
        <v>0</v>
      </c>
      <c r="H65" s="10">
        <v>0</v>
      </c>
      <c r="I65" s="10">
        <v>0</v>
      </c>
      <c r="J65" s="22">
        <v>0</v>
      </c>
      <c r="K65" s="22">
        <v>0</v>
      </c>
      <c r="L65" s="10">
        <v>0</v>
      </c>
      <c r="M65" s="10">
        <v>0</v>
      </c>
      <c r="N65" s="10">
        <v>0</v>
      </c>
      <c r="O65" s="10">
        <v>0</v>
      </c>
      <c r="P65" s="17">
        <f t="shared" si="8"/>
        <v>0</v>
      </c>
      <c r="X65" s="16"/>
    </row>
    <row r="66" spans="1:24" x14ac:dyDescent="0.3">
      <c r="A66" s="9" t="s">
        <v>55</v>
      </c>
      <c r="B66" s="10">
        <v>0</v>
      </c>
      <c r="C66" s="10">
        <f t="shared" si="9"/>
        <v>0</v>
      </c>
      <c r="D66" s="15">
        <v>0</v>
      </c>
      <c r="E66" s="15">
        <v>0</v>
      </c>
      <c r="F66" s="15">
        <v>0</v>
      </c>
      <c r="G66" s="10">
        <v>0</v>
      </c>
      <c r="H66" s="10">
        <v>0</v>
      </c>
      <c r="I66" s="10">
        <v>0</v>
      </c>
      <c r="J66" s="22">
        <v>0</v>
      </c>
      <c r="K66" s="22">
        <v>0</v>
      </c>
      <c r="L66" s="10">
        <v>0</v>
      </c>
      <c r="M66" s="10">
        <v>0</v>
      </c>
      <c r="N66" s="10">
        <v>0</v>
      </c>
      <c r="O66" s="10">
        <v>0</v>
      </c>
      <c r="P66" s="17">
        <f t="shared" si="8"/>
        <v>0</v>
      </c>
      <c r="X66" s="16"/>
    </row>
    <row r="67" spans="1:24" x14ac:dyDescent="0.3">
      <c r="A67" s="9" t="s">
        <v>56</v>
      </c>
      <c r="B67" s="10">
        <v>0</v>
      </c>
      <c r="C67" s="10">
        <f t="shared" si="9"/>
        <v>0</v>
      </c>
      <c r="D67" s="15">
        <v>0</v>
      </c>
      <c r="E67" s="15">
        <v>0</v>
      </c>
      <c r="F67" s="15">
        <v>0</v>
      </c>
      <c r="G67" s="10">
        <v>0</v>
      </c>
      <c r="H67" s="10">
        <v>0</v>
      </c>
      <c r="I67" s="10">
        <v>0</v>
      </c>
      <c r="J67" s="22">
        <v>0</v>
      </c>
      <c r="K67" s="22">
        <v>0</v>
      </c>
      <c r="L67" s="10">
        <v>0</v>
      </c>
      <c r="M67" s="10">
        <v>0</v>
      </c>
      <c r="N67" s="10">
        <v>0</v>
      </c>
      <c r="O67" s="10">
        <v>0</v>
      </c>
      <c r="P67" s="17">
        <f t="shared" si="8"/>
        <v>0</v>
      </c>
      <c r="X67" s="16"/>
    </row>
    <row r="68" spans="1:24" x14ac:dyDescent="0.3">
      <c r="A68" s="7" t="s">
        <v>57</v>
      </c>
      <c r="B68" s="8">
        <v>0</v>
      </c>
      <c r="C68" s="10">
        <f t="shared" si="9"/>
        <v>0</v>
      </c>
      <c r="D68" s="15">
        <v>0</v>
      </c>
      <c r="E68" s="15">
        <v>0</v>
      </c>
      <c r="F68" s="15">
        <v>0</v>
      </c>
      <c r="G68" s="8">
        <v>0</v>
      </c>
      <c r="H68" s="8">
        <v>0</v>
      </c>
      <c r="I68" s="8">
        <v>0</v>
      </c>
      <c r="J68" s="48">
        <v>0</v>
      </c>
      <c r="K68" s="48">
        <v>0</v>
      </c>
      <c r="L68" s="8">
        <v>0</v>
      </c>
      <c r="M68" s="8">
        <v>0</v>
      </c>
      <c r="N68" s="8">
        <v>0</v>
      </c>
      <c r="O68" s="10">
        <v>0</v>
      </c>
      <c r="P68" s="17">
        <f t="shared" si="8"/>
        <v>0</v>
      </c>
      <c r="X68" s="16"/>
    </row>
    <row r="69" spans="1:24" x14ac:dyDescent="0.3">
      <c r="A69" s="9" t="s">
        <v>58</v>
      </c>
      <c r="B69" s="10">
        <v>0</v>
      </c>
      <c r="C69" s="10">
        <f t="shared" si="9"/>
        <v>0</v>
      </c>
      <c r="D69" s="15">
        <v>0</v>
      </c>
      <c r="E69" s="15">
        <v>0</v>
      </c>
      <c r="F69" s="15">
        <v>0</v>
      </c>
      <c r="G69" s="10">
        <v>0</v>
      </c>
      <c r="H69" s="10">
        <v>0</v>
      </c>
      <c r="I69" s="10">
        <v>0</v>
      </c>
      <c r="J69" s="22">
        <v>0</v>
      </c>
      <c r="K69" s="22">
        <v>0</v>
      </c>
      <c r="L69" s="10">
        <v>0</v>
      </c>
      <c r="M69" s="10">
        <v>0</v>
      </c>
      <c r="N69" s="10">
        <v>0</v>
      </c>
      <c r="O69" s="10">
        <v>0</v>
      </c>
      <c r="P69" s="17">
        <f t="shared" si="8"/>
        <v>0</v>
      </c>
      <c r="X69" s="16"/>
    </row>
    <row r="70" spans="1:24" x14ac:dyDescent="0.3">
      <c r="A70" s="9" t="s">
        <v>59</v>
      </c>
      <c r="B70" s="10">
        <v>0</v>
      </c>
      <c r="C70" s="10">
        <f t="shared" si="9"/>
        <v>0</v>
      </c>
      <c r="D70" s="15">
        <v>0</v>
      </c>
      <c r="E70" s="15">
        <v>0</v>
      </c>
      <c r="F70" s="15">
        <v>0</v>
      </c>
      <c r="G70" s="10">
        <v>0</v>
      </c>
      <c r="H70" s="10">
        <v>0</v>
      </c>
      <c r="I70" s="10">
        <v>0</v>
      </c>
      <c r="J70" s="22">
        <v>0</v>
      </c>
      <c r="K70" s="22">
        <v>0</v>
      </c>
      <c r="L70" s="10">
        <v>0</v>
      </c>
      <c r="M70" s="10">
        <v>0</v>
      </c>
      <c r="N70" s="10">
        <v>0</v>
      </c>
      <c r="O70" s="10">
        <v>0</v>
      </c>
      <c r="P70" s="17">
        <f t="shared" si="8"/>
        <v>0</v>
      </c>
      <c r="X70" s="16"/>
    </row>
    <row r="71" spans="1:24" x14ac:dyDescent="0.3">
      <c r="A71" s="7" t="s">
        <v>60</v>
      </c>
      <c r="B71" s="8"/>
      <c r="C71" s="8"/>
      <c r="D71" s="8"/>
      <c r="E71" s="8"/>
      <c r="F71" s="15"/>
      <c r="G71" s="8"/>
      <c r="H71" s="8"/>
      <c r="I71" s="8"/>
      <c r="J71" s="48"/>
      <c r="K71" s="48"/>
      <c r="O71" s="8"/>
      <c r="P71" s="17">
        <f t="shared" si="8"/>
        <v>0</v>
      </c>
      <c r="X71" s="16"/>
    </row>
    <row r="72" spans="1:24" x14ac:dyDescent="0.3">
      <c r="A72" s="9" t="s">
        <v>61</v>
      </c>
      <c r="B72" s="10">
        <v>0</v>
      </c>
      <c r="C72" s="10">
        <f>+B72</f>
        <v>0</v>
      </c>
      <c r="D72" s="15">
        <v>0</v>
      </c>
      <c r="E72" s="15">
        <v>0</v>
      </c>
      <c r="F72" s="15">
        <v>0</v>
      </c>
      <c r="G72" s="10">
        <v>0</v>
      </c>
      <c r="H72" s="10">
        <v>0</v>
      </c>
      <c r="I72" s="10">
        <v>0</v>
      </c>
      <c r="J72" s="22">
        <v>0</v>
      </c>
      <c r="K72" s="22">
        <v>0</v>
      </c>
      <c r="L72" s="10">
        <v>0</v>
      </c>
      <c r="M72" s="10">
        <v>0</v>
      </c>
      <c r="N72" s="10">
        <v>0</v>
      </c>
      <c r="O72" s="10">
        <v>0</v>
      </c>
      <c r="P72" s="17">
        <f t="shared" si="8"/>
        <v>0</v>
      </c>
    </row>
    <row r="73" spans="1:24" x14ac:dyDescent="0.3">
      <c r="A73" s="9" t="s">
        <v>62</v>
      </c>
      <c r="B73" s="10">
        <v>0</v>
      </c>
      <c r="C73" s="10">
        <f t="shared" ref="C73:C74" si="10">+B73</f>
        <v>0</v>
      </c>
      <c r="D73" s="15">
        <v>0</v>
      </c>
      <c r="E73" s="15">
        <v>0</v>
      </c>
      <c r="F73" s="15">
        <v>0</v>
      </c>
      <c r="G73" s="10">
        <v>0</v>
      </c>
      <c r="H73" s="10">
        <v>0</v>
      </c>
      <c r="I73" s="10">
        <v>0</v>
      </c>
      <c r="J73" s="22">
        <v>0</v>
      </c>
      <c r="K73" s="22">
        <v>0</v>
      </c>
      <c r="L73" s="10">
        <v>0</v>
      </c>
      <c r="M73" s="10">
        <v>0</v>
      </c>
      <c r="N73" s="10">
        <v>0</v>
      </c>
      <c r="O73" s="10">
        <v>0</v>
      </c>
      <c r="P73" s="17">
        <f t="shared" si="8"/>
        <v>0</v>
      </c>
    </row>
    <row r="74" spans="1:24" x14ac:dyDescent="0.3">
      <c r="A74" s="9" t="s">
        <v>63</v>
      </c>
      <c r="B74" s="10">
        <v>0</v>
      </c>
      <c r="C74" s="10">
        <f t="shared" si="10"/>
        <v>0</v>
      </c>
      <c r="D74" s="15">
        <v>0</v>
      </c>
      <c r="E74" s="15">
        <v>0</v>
      </c>
      <c r="F74" s="15">
        <v>0</v>
      </c>
      <c r="G74" s="10">
        <v>0</v>
      </c>
      <c r="H74" s="10">
        <v>0</v>
      </c>
      <c r="I74" s="10">
        <v>0</v>
      </c>
      <c r="J74" s="22">
        <v>0</v>
      </c>
      <c r="K74" s="22">
        <v>0</v>
      </c>
      <c r="L74" s="10">
        <v>0</v>
      </c>
      <c r="M74" s="10">
        <v>0</v>
      </c>
      <c r="N74" s="10">
        <v>0</v>
      </c>
      <c r="O74" s="10">
        <v>0</v>
      </c>
      <c r="P74" s="17">
        <f t="shared" si="8"/>
        <v>0</v>
      </c>
    </row>
    <row r="75" spans="1:24" x14ac:dyDescent="0.3">
      <c r="A75" s="5" t="s">
        <v>66</v>
      </c>
      <c r="B75" s="6"/>
      <c r="C75" s="6"/>
      <c r="D75" s="6"/>
      <c r="E75" s="6"/>
      <c r="F75" s="6"/>
      <c r="G75" s="6"/>
      <c r="H75" s="6"/>
      <c r="I75" s="6"/>
      <c r="J75" s="49"/>
      <c r="K75" s="49"/>
      <c r="L75" s="6"/>
      <c r="M75" s="6"/>
      <c r="N75" s="6"/>
      <c r="O75" s="33"/>
      <c r="P75" s="6"/>
    </row>
    <row r="76" spans="1:24" x14ac:dyDescent="0.3">
      <c r="A76" s="7" t="s">
        <v>67</v>
      </c>
      <c r="B76" s="8"/>
      <c r="C76" s="8"/>
      <c r="J76" s="46"/>
      <c r="K76" s="46"/>
      <c r="O76" s="16"/>
    </row>
    <row r="77" spans="1:24" x14ac:dyDescent="0.3">
      <c r="A77" s="9" t="s">
        <v>68</v>
      </c>
      <c r="B77" s="10">
        <v>0</v>
      </c>
      <c r="C77" s="10">
        <f>+B77</f>
        <v>0</v>
      </c>
      <c r="D77" s="15">
        <v>0</v>
      </c>
      <c r="E77" s="15">
        <v>0</v>
      </c>
      <c r="F77" s="15">
        <v>0</v>
      </c>
      <c r="G77" s="10">
        <v>0</v>
      </c>
      <c r="H77" s="10">
        <v>0</v>
      </c>
      <c r="I77" s="10">
        <v>0</v>
      </c>
      <c r="J77" s="22">
        <v>0</v>
      </c>
      <c r="K77" s="22">
        <v>0</v>
      </c>
      <c r="L77" s="10">
        <v>0</v>
      </c>
      <c r="M77" s="10">
        <v>0</v>
      </c>
      <c r="N77" s="10">
        <v>0</v>
      </c>
      <c r="O77" s="10">
        <v>0</v>
      </c>
    </row>
    <row r="78" spans="1:24" x14ac:dyDescent="0.3">
      <c r="A78" s="9" t="s">
        <v>69</v>
      </c>
      <c r="B78" s="10">
        <v>0</v>
      </c>
      <c r="C78" s="10">
        <f>+B78</f>
        <v>0</v>
      </c>
      <c r="D78" s="15">
        <v>0</v>
      </c>
      <c r="E78" s="15">
        <v>0</v>
      </c>
      <c r="F78" s="15">
        <v>0</v>
      </c>
      <c r="G78" s="10">
        <v>0</v>
      </c>
      <c r="H78" s="10">
        <v>0</v>
      </c>
      <c r="I78" s="10">
        <v>0</v>
      </c>
      <c r="J78" s="22">
        <v>0</v>
      </c>
      <c r="K78" s="22">
        <v>0</v>
      </c>
      <c r="L78" s="10">
        <v>0</v>
      </c>
      <c r="M78" s="10">
        <v>0</v>
      </c>
      <c r="N78" s="10">
        <v>0</v>
      </c>
      <c r="O78" s="10">
        <v>0</v>
      </c>
      <c r="P78" s="17">
        <f t="shared" ref="P78:P83" si="11">SUM(D78:O78)</f>
        <v>0</v>
      </c>
    </row>
    <row r="79" spans="1:24" x14ac:dyDescent="0.3">
      <c r="A79" s="7" t="s">
        <v>70</v>
      </c>
      <c r="B79" s="8"/>
      <c r="C79" s="8"/>
      <c r="D79" s="8"/>
      <c r="E79" s="8"/>
      <c r="F79" s="8"/>
      <c r="G79" s="8"/>
      <c r="H79" s="8"/>
      <c r="I79" s="8"/>
      <c r="J79" s="48"/>
      <c r="K79" s="48"/>
      <c r="O79" s="8"/>
      <c r="P79" s="17">
        <f t="shared" si="11"/>
        <v>0</v>
      </c>
    </row>
    <row r="80" spans="1:24" x14ac:dyDescent="0.3">
      <c r="A80" s="9" t="s">
        <v>71</v>
      </c>
      <c r="B80" s="10">
        <v>0</v>
      </c>
      <c r="C80" s="10">
        <f>+B80</f>
        <v>0</v>
      </c>
      <c r="D80" s="15">
        <v>0</v>
      </c>
      <c r="E80" s="15">
        <v>0</v>
      </c>
      <c r="F80" s="15">
        <v>0</v>
      </c>
      <c r="G80" s="10">
        <v>0</v>
      </c>
      <c r="H80" s="10">
        <v>0</v>
      </c>
      <c r="I80" s="10">
        <v>0</v>
      </c>
      <c r="J80" s="22">
        <v>0</v>
      </c>
      <c r="K80" s="22">
        <v>0</v>
      </c>
      <c r="L80" s="10">
        <v>0</v>
      </c>
      <c r="M80" s="10">
        <v>0</v>
      </c>
      <c r="N80" s="10">
        <v>0</v>
      </c>
      <c r="O80" s="10">
        <v>0</v>
      </c>
      <c r="P80" s="17">
        <f t="shared" si="11"/>
        <v>0</v>
      </c>
    </row>
    <row r="81" spans="1:22" x14ac:dyDescent="0.3">
      <c r="A81" s="9" t="s">
        <v>72</v>
      </c>
      <c r="B81" s="10">
        <v>0</v>
      </c>
      <c r="C81" s="10">
        <f t="shared" ref="C81:C83" si="12">+B81</f>
        <v>0</v>
      </c>
      <c r="D81" s="15">
        <v>0</v>
      </c>
      <c r="E81" s="15">
        <v>0</v>
      </c>
      <c r="F81" s="15">
        <v>0</v>
      </c>
      <c r="G81" s="10">
        <v>0</v>
      </c>
      <c r="H81" s="10">
        <v>0</v>
      </c>
      <c r="I81" s="10">
        <v>0</v>
      </c>
      <c r="J81" s="22">
        <v>0</v>
      </c>
      <c r="K81" s="22">
        <v>0</v>
      </c>
      <c r="L81" s="10">
        <v>0</v>
      </c>
      <c r="M81" s="10">
        <v>0</v>
      </c>
      <c r="N81" s="10">
        <v>0</v>
      </c>
      <c r="O81" s="10">
        <v>0</v>
      </c>
      <c r="P81" s="17">
        <f t="shared" si="11"/>
        <v>0</v>
      </c>
    </row>
    <row r="82" spans="1:22" x14ac:dyDescent="0.3">
      <c r="A82" s="7" t="s">
        <v>73</v>
      </c>
      <c r="B82" s="8">
        <v>0</v>
      </c>
      <c r="C82" s="10">
        <f t="shared" si="12"/>
        <v>0</v>
      </c>
      <c r="D82" s="15">
        <v>0</v>
      </c>
      <c r="E82" s="15">
        <v>0</v>
      </c>
      <c r="F82" s="15">
        <v>0</v>
      </c>
      <c r="G82" s="8">
        <v>0</v>
      </c>
      <c r="H82" s="8">
        <v>0</v>
      </c>
      <c r="I82" s="8">
        <v>0</v>
      </c>
      <c r="J82" s="48">
        <v>0</v>
      </c>
      <c r="K82" s="48">
        <v>0</v>
      </c>
      <c r="L82" s="8">
        <v>0</v>
      </c>
      <c r="M82" s="8">
        <v>0</v>
      </c>
      <c r="N82" s="8">
        <v>0</v>
      </c>
      <c r="O82" s="10">
        <v>0</v>
      </c>
      <c r="P82" s="17">
        <f t="shared" si="11"/>
        <v>0</v>
      </c>
    </row>
    <row r="83" spans="1:22" x14ac:dyDescent="0.3">
      <c r="A83" s="9" t="s">
        <v>74</v>
      </c>
      <c r="B83" s="10">
        <v>0</v>
      </c>
      <c r="C83" s="10">
        <f t="shared" si="12"/>
        <v>0</v>
      </c>
      <c r="D83" s="15">
        <v>0</v>
      </c>
      <c r="E83" s="15">
        <v>0</v>
      </c>
      <c r="F83" s="15">
        <v>0</v>
      </c>
      <c r="G83" s="10">
        <v>0</v>
      </c>
      <c r="H83" s="10">
        <v>0</v>
      </c>
      <c r="I83" s="10">
        <v>0</v>
      </c>
      <c r="J83" s="22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7">
        <f t="shared" si="11"/>
        <v>0</v>
      </c>
    </row>
    <row r="84" spans="1:22" x14ac:dyDescent="0.3">
      <c r="A84" s="27" t="s">
        <v>64</v>
      </c>
      <c r="B84" s="37">
        <f>SUM(B11:B83)</f>
        <v>6457271422</v>
      </c>
      <c r="C84" s="28">
        <f>SUM(C12:C83)</f>
        <v>0</v>
      </c>
      <c r="D84" s="29">
        <f>SUM(D11:D83)</f>
        <v>478524808</v>
      </c>
      <c r="E84" s="29">
        <f>SUM(E12:E83)</f>
        <v>402751990</v>
      </c>
      <c r="F84" s="29">
        <f>SUM(F11:F83)</f>
        <v>475118331</v>
      </c>
      <c r="G84" s="29">
        <f>SUM(G11:G83)</f>
        <v>517132963</v>
      </c>
      <c r="H84" s="29">
        <f>SUM(H11:H83)</f>
        <v>536050192</v>
      </c>
      <c r="I84" s="29">
        <f>SUM(I12:I83)</f>
        <v>737905941</v>
      </c>
      <c r="J84" s="29">
        <f>SUM(J11:J83)</f>
        <v>629217891</v>
      </c>
      <c r="K84" s="62">
        <f>SUM(K12:K83)</f>
        <v>534633742</v>
      </c>
      <c r="L84" s="28">
        <f>SUM(L12:L83)</f>
        <v>537223620</v>
      </c>
      <c r="M84" s="28">
        <f>SUM(M12:M83)</f>
        <v>0</v>
      </c>
      <c r="N84" s="28">
        <f>SUM(N12:N83)</f>
        <v>0</v>
      </c>
      <c r="O84" s="34">
        <f>SUM(O11:O83)</f>
        <v>0</v>
      </c>
      <c r="P84" s="28">
        <f>SUM(P12:P83)</f>
        <v>4848559478</v>
      </c>
    </row>
    <row r="85" spans="1:22" x14ac:dyDescent="0.3">
      <c r="B85" s="10"/>
      <c r="C85" s="30"/>
    </row>
    <row r="86" spans="1:22" x14ac:dyDescent="0.3">
      <c r="D86" s="16"/>
      <c r="E86" s="54"/>
      <c r="J86" s="14"/>
      <c r="P86" s="14"/>
      <c r="V86" s="16"/>
    </row>
    <row r="87" spans="1:22" x14ac:dyDescent="0.3">
      <c r="A87" s="2" t="s">
        <v>94</v>
      </c>
      <c r="D87" s="14"/>
      <c r="P87" s="14"/>
      <c r="V87" s="16"/>
    </row>
    <row r="88" spans="1:22" x14ac:dyDescent="0.3">
      <c r="D88" s="14"/>
      <c r="E88" s="14"/>
      <c r="H88" s="14"/>
      <c r="P88" s="13"/>
    </row>
    <row r="89" spans="1:22" x14ac:dyDescent="0.3">
      <c r="A89" s="65"/>
      <c r="B89" s="65"/>
      <c r="V89" s="16"/>
    </row>
    <row r="90" spans="1:22" customFormat="1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22" customFormat="1" ht="15.75" x14ac:dyDescent="0.25">
      <c r="A91" s="78" t="s">
        <v>95</v>
      </c>
      <c r="B91" s="78"/>
      <c r="C91" s="1"/>
      <c r="D91" s="1"/>
      <c r="E91" s="1"/>
      <c r="F91" s="1"/>
      <c r="G91" s="1"/>
      <c r="H91" s="64" t="s">
        <v>96</v>
      </c>
      <c r="I91" s="64"/>
      <c r="J91" s="1"/>
      <c r="K91" s="1"/>
      <c r="L91" s="1"/>
      <c r="M91" s="1"/>
      <c r="N91" s="1"/>
    </row>
    <row r="92" spans="1:22" customFormat="1" ht="15.75" x14ac:dyDescent="0.25">
      <c r="A92" s="5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22" customFormat="1" ht="15.75" x14ac:dyDescent="0.25">
      <c r="A93" s="5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22" customFormat="1" ht="15.75" x14ac:dyDescent="0.25">
      <c r="A94" s="63" t="s">
        <v>98</v>
      </c>
      <c r="B94" s="63"/>
      <c r="C94" s="1"/>
      <c r="D94" s="1"/>
      <c r="E94" s="1"/>
      <c r="F94" s="1"/>
      <c r="G94" s="1"/>
      <c r="H94" s="63" t="s">
        <v>100</v>
      </c>
      <c r="I94" s="63"/>
      <c r="J94" s="1"/>
      <c r="K94" s="1"/>
      <c r="L94" s="1"/>
      <c r="M94" s="1"/>
      <c r="N94" s="1"/>
    </row>
    <row r="95" spans="1:22" customFormat="1" ht="15.75" x14ac:dyDescent="0.25">
      <c r="A95" s="64" t="s">
        <v>99</v>
      </c>
      <c r="B95" s="64"/>
      <c r="C95" s="1"/>
      <c r="D95" s="1"/>
      <c r="E95" s="1"/>
      <c r="F95" s="1"/>
      <c r="G95" s="1"/>
      <c r="H95" s="64" t="s">
        <v>97</v>
      </c>
      <c r="I95" s="64"/>
      <c r="J95" s="1"/>
      <c r="K95" s="1"/>
      <c r="L95" s="1"/>
      <c r="M95" s="1"/>
      <c r="N95" s="1"/>
    </row>
    <row r="96" spans="1:22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V96" s="16"/>
    </row>
    <row r="97" spans="1:1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6" ht="32.25" customHeight="1" x14ac:dyDescent="0.3">
      <c r="A99" s="65"/>
      <c r="B99" s="65"/>
      <c r="H99" s="65"/>
      <c r="I99" s="65"/>
      <c r="J99" s="77"/>
      <c r="K99" s="65"/>
    </row>
    <row r="100" spans="1:16" x14ac:dyDescent="0.3">
      <c r="A100" s="31"/>
      <c r="G100" s="38"/>
      <c r="P100" s="16"/>
    </row>
    <row r="101" spans="1:16" x14ac:dyDescent="0.3">
      <c r="A101" s="31"/>
      <c r="G101" s="16"/>
      <c r="P101" s="16"/>
    </row>
    <row r="102" spans="1:16" x14ac:dyDescent="0.3">
      <c r="A102" s="66"/>
      <c r="B102" s="66"/>
      <c r="H102" s="66"/>
      <c r="I102" s="66"/>
      <c r="J102" s="66"/>
      <c r="K102" s="66"/>
      <c r="P102" s="16"/>
    </row>
    <row r="103" spans="1:16" x14ac:dyDescent="0.3">
      <c r="A103" s="65"/>
      <c r="B103" s="65"/>
      <c r="H103" s="65"/>
      <c r="I103" s="65"/>
      <c r="J103" s="65"/>
      <c r="K103" s="65"/>
    </row>
    <row r="104" spans="1:16" x14ac:dyDescent="0.3">
      <c r="G104" s="38"/>
      <c r="P104" s="16"/>
    </row>
    <row r="107" spans="1:16" x14ac:dyDescent="0.3">
      <c r="A107" s="31"/>
      <c r="D107" s="38"/>
    </row>
    <row r="108" spans="1:16" x14ac:dyDescent="0.3">
      <c r="A108" s="31"/>
      <c r="D108" s="16"/>
    </row>
    <row r="109" spans="1:16" x14ac:dyDescent="0.3">
      <c r="A109" s="66"/>
      <c r="B109" s="66"/>
      <c r="H109" s="66"/>
      <c r="I109" s="66"/>
      <c r="J109" s="66"/>
      <c r="K109" s="66"/>
    </row>
    <row r="110" spans="1:16" x14ac:dyDescent="0.3">
      <c r="A110" s="65"/>
      <c r="B110" s="65"/>
      <c r="H110" s="65"/>
      <c r="I110" s="65"/>
      <c r="J110" s="65"/>
      <c r="K110" s="65"/>
    </row>
    <row r="111" spans="1:16" x14ac:dyDescent="0.3">
      <c r="D111" s="38"/>
    </row>
    <row r="119" spans="4:9" x14ac:dyDescent="0.3">
      <c r="D119" s="16"/>
    </row>
    <row r="120" spans="4:9" x14ac:dyDescent="0.3">
      <c r="D120" s="16"/>
    </row>
    <row r="121" spans="4:9" x14ac:dyDescent="0.3">
      <c r="D121" s="16"/>
    </row>
    <row r="123" spans="4:9" x14ac:dyDescent="0.3">
      <c r="I123" s="16"/>
    </row>
    <row r="124" spans="4:9" x14ac:dyDescent="0.3">
      <c r="I124" s="16"/>
    </row>
    <row r="125" spans="4:9" x14ac:dyDescent="0.3">
      <c r="I125" s="16"/>
    </row>
    <row r="126" spans="4:9" x14ac:dyDescent="0.3">
      <c r="I126" s="16"/>
    </row>
    <row r="127" spans="4:9" x14ac:dyDescent="0.3">
      <c r="I127" s="16"/>
    </row>
    <row r="128" spans="4:9" x14ac:dyDescent="0.3">
      <c r="I128" s="16"/>
    </row>
    <row r="129" spans="9:9" x14ac:dyDescent="0.3">
      <c r="I129" s="16"/>
    </row>
    <row r="130" spans="9:9" x14ac:dyDescent="0.3">
      <c r="I130" s="16"/>
    </row>
    <row r="131" spans="9:9" x14ac:dyDescent="0.3">
      <c r="I131" s="16"/>
    </row>
    <row r="132" spans="9:9" x14ac:dyDescent="0.3">
      <c r="I132" s="16"/>
    </row>
    <row r="133" spans="9:9" x14ac:dyDescent="0.3">
      <c r="I133" s="16"/>
    </row>
    <row r="134" spans="9:9" x14ac:dyDescent="0.3">
      <c r="I134" s="16"/>
    </row>
    <row r="135" spans="9:9" x14ac:dyDescent="0.3">
      <c r="I135" s="16"/>
    </row>
    <row r="136" spans="9:9" x14ac:dyDescent="0.3">
      <c r="I136" s="16"/>
    </row>
    <row r="137" spans="9:9" x14ac:dyDescent="0.3">
      <c r="I137" s="16"/>
    </row>
    <row r="138" spans="9:9" x14ac:dyDescent="0.3">
      <c r="I138" s="16"/>
    </row>
    <row r="139" spans="9:9" x14ac:dyDescent="0.3">
      <c r="I139" s="16"/>
    </row>
    <row r="140" spans="9:9" x14ac:dyDescent="0.3">
      <c r="I140" s="16"/>
    </row>
    <row r="141" spans="9:9" x14ac:dyDescent="0.3">
      <c r="I141" s="16"/>
    </row>
    <row r="142" spans="9:9" x14ac:dyDescent="0.3">
      <c r="I142" s="16"/>
    </row>
    <row r="143" spans="9:9" x14ac:dyDescent="0.3">
      <c r="I143" s="16"/>
    </row>
    <row r="144" spans="9:9" x14ac:dyDescent="0.3">
      <c r="I144" s="16"/>
    </row>
    <row r="145" spans="9:9" x14ac:dyDescent="0.3">
      <c r="I145" s="16"/>
    </row>
    <row r="146" spans="9:9" x14ac:dyDescent="0.3">
      <c r="I146" s="16"/>
    </row>
    <row r="147" spans="9:9" x14ac:dyDescent="0.3">
      <c r="I147" s="16"/>
    </row>
    <row r="148" spans="9:9" x14ac:dyDescent="0.3">
      <c r="I148" s="16"/>
    </row>
    <row r="149" spans="9:9" x14ac:dyDescent="0.3">
      <c r="I149" s="16"/>
    </row>
    <row r="150" spans="9:9" x14ac:dyDescent="0.3">
      <c r="I150" s="16"/>
    </row>
    <row r="151" spans="9:9" x14ac:dyDescent="0.3">
      <c r="I151" s="16"/>
    </row>
    <row r="152" spans="9:9" x14ac:dyDescent="0.3">
      <c r="I152" s="16"/>
    </row>
    <row r="153" spans="9:9" x14ac:dyDescent="0.3">
      <c r="I153" s="16"/>
    </row>
    <row r="154" spans="9:9" x14ac:dyDescent="0.3">
      <c r="I154" s="16"/>
    </row>
    <row r="155" spans="9:9" x14ac:dyDescent="0.3">
      <c r="I155" s="16"/>
    </row>
    <row r="156" spans="9:9" x14ac:dyDescent="0.3">
      <c r="I156" s="16"/>
    </row>
    <row r="157" spans="9:9" x14ac:dyDescent="0.3">
      <c r="I157" s="16"/>
    </row>
    <row r="158" spans="9:9" x14ac:dyDescent="0.3">
      <c r="I158" s="16"/>
    </row>
    <row r="159" spans="9:9" x14ac:dyDescent="0.3">
      <c r="I159" s="16"/>
    </row>
    <row r="160" spans="9:9" x14ac:dyDescent="0.3">
      <c r="I160" s="16"/>
    </row>
    <row r="161" spans="9:9" x14ac:dyDescent="0.3">
      <c r="I161" s="16"/>
    </row>
    <row r="162" spans="9:9" x14ac:dyDescent="0.3">
      <c r="I162" s="16"/>
    </row>
    <row r="163" spans="9:9" x14ac:dyDescent="0.3">
      <c r="I163" s="16"/>
    </row>
  </sheetData>
  <mergeCells count="30">
    <mergeCell ref="A89:B89"/>
    <mergeCell ref="A109:B109"/>
    <mergeCell ref="A6:P6"/>
    <mergeCell ref="D8:P8"/>
    <mergeCell ref="A3:P3"/>
    <mergeCell ref="A8:A9"/>
    <mergeCell ref="B8:B9"/>
    <mergeCell ref="C8:C9"/>
    <mergeCell ref="A4:P4"/>
    <mergeCell ref="A5:P5"/>
    <mergeCell ref="H109:I109"/>
    <mergeCell ref="A99:B99"/>
    <mergeCell ref="H99:I99"/>
    <mergeCell ref="J99:K99"/>
    <mergeCell ref="A91:B91"/>
    <mergeCell ref="H91:I91"/>
    <mergeCell ref="J109:K109"/>
    <mergeCell ref="J110:K110"/>
    <mergeCell ref="A102:B102"/>
    <mergeCell ref="H102:I102"/>
    <mergeCell ref="J102:K102"/>
    <mergeCell ref="A103:B103"/>
    <mergeCell ref="H103:I103"/>
    <mergeCell ref="J103:K103"/>
    <mergeCell ref="A94:B94"/>
    <mergeCell ref="H94:I94"/>
    <mergeCell ref="A95:B95"/>
    <mergeCell ref="H95:I95"/>
    <mergeCell ref="A110:B110"/>
    <mergeCell ref="H110:I110"/>
  </mergeCells>
  <pageMargins left="0.23622047244094491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5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Diomaris Reyes</cp:lastModifiedBy>
  <cp:lastPrinted>2023-10-11T15:50:08Z</cp:lastPrinted>
  <dcterms:created xsi:type="dcterms:W3CDTF">2021-07-29T18:58:50Z</dcterms:created>
  <dcterms:modified xsi:type="dcterms:W3CDTF">2023-10-11T17:35:36Z</dcterms:modified>
</cp:coreProperties>
</file>