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YES\PLANILLA EJECUCIÓN PRESUPUESTARIA 2025\"/>
    </mc:Choice>
  </mc:AlternateContent>
  <xr:revisionPtr revIDLastSave="0" documentId="13_ncr:1_{6A8F1FFE-142A-465A-A6E9-E421EED047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4" i="2" l="1"/>
  <c r="E25" i="2" l="1"/>
  <c r="E34" i="2"/>
  <c r="E54" i="2" l="1"/>
  <c r="E38" i="2"/>
  <c r="E28" i="2"/>
  <c r="E23" i="2"/>
  <c r="E19" i="2"/>
  <c r="E14" i="2"/>
  <c r="E13" i="2"/>
  <c r="E12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M84" i="2" l="1"/>
  <c r="L84" i="2" l="1"/>
  <c r="B84" i="2" l="1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<sst xmlns="http://schemas.openxmlformats.org/spreadsheetml/2006/main" count="101" uniqueCount="101">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</sst>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5" fontId="2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4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5" fontId="2" fillId="0" borderId="0" xfId="1" applyNumberFormat="1" applyFont="1" applyFill="1"/>
    <xf numFmtId="165" fontId="2" fillId="0" borderId="0" xfId="0" applyNumberFormat="1" applyFont="1"/>
    <xf numFmtId="165" fontId="2" fillId="5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Fill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2" fillId="5" borderId="0" xfId="0" applyNumberFormat="1" applyFont="1" applyFill="1" applyAlignment="1">
      <alignment vertical="center" wrapText="1"/>
    </xf>
    <xf numFmtId="165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5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Fill="1" applyAlignment="1">
      <alignment horizontal="left" vertical="center" wrapText="1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Fill="1"/>
    <xf numFmtId="165" fontId="2" fillId="0" borderId="0" xfId="0" applyNumberFormat="1" applyFont="1" applyFill="1"/>
    <xf numFmtId="164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4" fontId="3" fillId="4" borderId="2" xfId="0" applyNumberFormat="1" applyFont="1" applyFill="1" applyBorder="1"/>
    <xf numFmtId="37" fontId="3" fillId="4" borderId="2" xfId="0" applyNumberFormat="1" applyFont="1" applyFill="1" applyBorder="1"/>
    <xf numFmtId="165" fontId="3" fillId="6" borderId="2" xfId="0" applyNumberFormat="1" applyFont="1" applyFill="1" applyBorder="1"/>
    <xf numFmtId="165" fontId="3" fillId="4" borderId="2" xfId="0" applyNumberFormat="1" applyFont="1" applyFill="1" applyBorder="1"/>
    <xf numFmtId="4" fontId="3" fillId="4" borderId="2" xfId="0" applyNumberFormat="1" applyFont="1" applyFill="1" applyBorder="1"/>
    <xf numFmtId="166" fontId="2" fillId="0" borderId="0" xfId="0" applyNumberFormat="1" applyFont="1"/>
    <xf numFmtId="165" fontId="2" fillId="0" borderId="0" xfId="1" applyNumberFormat="1" applyFont="1"/>
    <xf numFmtId="43" fontId="2" fillId="0" borderId="0" xfId="0" applyNumberFormat="1" applyFont="1"/>
    <xf numFmtId="0" fontId="9" fillId="0" borderId="0" xfId="0" applyFont="1"/>
    <xf numFmtId="0" fontId="8" fillId="0" borderId="0" xfId="0" applyFont="1"/>
    <xf numFmtId="3" fontId="2" fillId="5" borderId="0" xfId="0" applyNumberFormat="1" applyFont="1" applyFill="1"/>
    <xf numFmtId="37" fontId="2" fillId="5" borderId="0" xfId="1" applyNumberFormat="1" applyFont="1" applyFill="1" applyAlignment="1">
      <alignment vertical="center" wrapText="1"/>
    </xf>
    <xf numFmtId="37" fontId="2" fillId="0" borderId="0" xfId="0" applyNumberFormat="1" applyFont="1" applyFill="1"/>
    <xf numFmtId="37" fontId="2" fillId="0" borderId="0" xfId="1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7" fontId="3" fillId="7" borderId="2" xfId="0" applyNumberFormat="1" applyFont="1" applyFill="1" applyBorder="1"/>
    <xf numFmtId="0" fontId="3" fillId="0" borderId="0" xfId="0" applyFont="1" applyAlignment="1">
      <alignment horizontal="center"/>
    </xf>
    <xf numFmtId="43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43" fontId="7" fillId="2" borderId="3" xfId="1" applyFont="1" applyFill="1" applyBorder="1" applyAlignment="1">
      <alignment horizontal="center" vertical="center" wrapText="1"/>
    </xf>
    <xf numFmtId="43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3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4"/>
  <sheetViews>
    <sheetView showGridLines="0" tabSelected="1" zoomScale="50" zoomScaleNormal="50" zoomScaleSheetLayoutView="40" workbookViewId="0">
      <pane xSplit="3" ySplit="10" topLeftCell="H83" activePane="bottomRight" state="frozen"/>
      <selection pane="topRight" activeCell="D1" sqref="D1"/>
      <selection pane="bottomLeft" activeCell="A11" sqref="A11"/>
      <selection pane="bottomRight" activeCell="K26" sqref="K26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6.85546875" style="1" customWidth="1"/>
    <col min="6" max="7" width="26.42578125" style="1" customWidth="1"/>
    <col min="8" max="8" width="27" style="1" customWidth="1"/>
    <col min="9" max="9" width="24.28515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17" width="11.42578125" style="1"/>
    <col min="18" max="18" width="18.42578125" style="1" bestFit="1" customWidth="1"/>
    <col min="19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8" t="s">
        <v>93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7" x14ac:dyDescent="0.4">
      <c r="A4" s="82">
        <v>2025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7" ht="21" customHeight="1" x14ac:dyDescent="0.4">
      <c r="A5" s="78" t="s">
        <v>90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7" ht="21.75" customHeight="1" x14ac:dyDescent="0.4">
      <c r="A6" s="74" t="s">
        <v>75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8" spans="1:17" ht="25.5" customHeight="1" x14ac:dyDescent="0.4">
      <c r="A8" s="79" t="s">
        <v>65</v>
      </c>
      <c r="B8" s="80" t="s">
        <v>92</v>
      </c>
      <c r="C8" s="80" t="s">
        <v>91</v>
      </c>
      <c r="D8" s="75" t="s">
        <v>89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</row>
    <row r="9" spans="1:17" x14ac:dyDescent="0.4">
      <c r="A9" s="79"/>
      <c r="B9" s="81"/>
      <c r="C9" s="81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3705430316</v>
      </c>
      <c r="C12" s="15">
        <v>0</v>
      </c>
      <c r="D12" s="16">
        <v>243900829</v>
      </c>
      <c r="E12" s="17">
        <f>50889940+35216498+67797400+41563441+383570+4363604+13632598</f>
        <v>213847051</v>
      </c>
      <c r="F12" s="18">
        <v>261247196</v>
      </c>
      <c r="G12" s="19">
        <v>286215722</v>
      </c>
      <c r="H12" s="69">
        <v>282761571</v>
      </c>
      <c r="I12" s="20">
        <v>295063690</v>
      </c>
      <c r="J12" s="35">
        <v>299614348</v>
      </c>
      <c r="K12" s="21">
        <v>305956601</v>
      </c>
      <c r="L12" s="4"/>
      <c r="M12" s="4"/>
      <c r="N12" s="4"/>
      <c r="O12" s="3"/>
      <c r="P12" s="2">
        <f>SUM(D12:O12)</f>
        <v>2188607008</v>
      </c>
    </row>
    <row r="13" spans="1:17" ht="27" customHeight="1" x14ac:dyDescent="0.4">
      <c r="A13" s="13" t="s">
        <v>3</v>
      </c>
      <c r="B13" s="14">
        <v>71470400</v>
      </c>
      <c r="C13" s="15">
        <v>0</v>
      </c>
      <c r="D13" s="16">
        <v>5783759</v>
      </c>
      <c r="E13" s="22">
        <f>3894795+1495933</f>
        <v>5390728</v>
      </c>
      <c r="F13" s="23">
        <v>6020110</v>
      </c>
      <c r="G13" s="23">
        <v>6977349</v>
      </c>
      <c r="H13" s="70">
        <v>6874312</v>
      </c>
      <c r="I13" s="4">
        <v>6610941</v>
      </c>
      <c r="J13" s="24">
        <v>7084191</v>
      </c>
      <c r="K13" s="24">
        <v>7197552</v>
      </c>
      <c r="L13" s="4"/>
      <c r="M13" s="4"/>
      <c r="N13" s="4"/>
      <c r="O13" s="3"/>
      <c r="P13" s="2">
        <f t="shared" ref="P13:P16" si="0">SUM(D13:O13)</f>
        <v>51938942</v>
      </c>
    </row>
    <row r="14" spans="1:17" ht="27" customHeight="1" x14ac:dyDescent="0.4">
      <c r="A14" s="13" t="s">
        <v>4</v>
      </c>
      <c r="B14" s="14">
        <v>10500000</v>
      </c>
      <c r="C14" s="15">
        <v>0</v>
      </c>
      <c r="D14" s="16">
        <v>273019</v>
      </c>
      <c r="E14" s="25">
        <f>338000+144000+100000</f>
        <v>582000</v>
      </c>
      <c r="F14" s="26">
        <v>835000</v>
      </c>
      <c r="G14" s="26">
        <v>923000</v>
      </c>
      <c r="H14" s="26">
        <v>895000</v>
      </c>
      <c r="I14" s="22">
        <v>661058</v>
      </c>
      <c r="J14" s="25">
        <v>1153000</v>
      </c>
      <c r="K14" s="24">
        <v>711430</v>
      </c>
      <c r="L14" s="4"/>
      <c r="M14" s="4"/>
      <c r="N14" s="4"/>
      <c r="O14" s="3"/>
      <c r="P14" s="2">
        <f t="shared" si="0"/>
        <v>6033507</v>
      </c>
      <c r="Q14" s="27"/>
    </row>
    <row r="15" spans="1:17" ht="27" customHeight="1" x14ac:dyDescent="0.4">
      <c r="A15" s="13" t="s">
        <v>5</v>
      </c>
      <c r="B15" s="14">
        <v>294446000</v>
      </c>
      <c r="C15" s="15">
        <v>0</v>
      </c>
      <c r="D15" s="16">
        <v>13289131</v>
      </c>
      <c r="E15" s="28">
        <v>16590923</v>
      </c>
      <c r="F15" s="29">
        <v>16468389</v>
      </c>
      <c r="G15" s="16">
        <v>98781891</v>
      </c>
      <c r="H15" s="26">
        <v>35384161</v>
      </c>
      <c r="I15" s="22">
        <v>15849173</v>
      </c>
      <c r="J15" s="25">
        <v>121180823</v>
      </c>
      <c r="K15" s="24">
        <v>43126195</v>
      </c>
      <c r="L15" s="4"/>
      <c r="M15" s="40"/>
      <c r="N15" s="4"/>
      <c r="O15" s="3"/>
      <c r="P15" s="2">
        <f t="shared" si="0"/>
        <v>360670686</v>
      </c>
    </row>
    <row r="16" spans="1:17" s="34" customFormat="1" ht="27" customHeight="1" x14ac:dyDescent="0.4">
      <c r="A16" s="30" t="s">
        <v>6</v>
      </c>
      <c r="B16" s="31">
        <v>547391218</v>
      </c>
      <c r="C16" s="32">
        <v>0</v>
      </c>
      <c r="D16" s="16">
        <v>35684022</v>
      </c>
      <c r="E16" s="16">
        <v>31073643</v>
      </c>
      <c r="F16" s="16">
        <v>35627937</v>
      </c>
      <c r="G16" s="16">
        <v>42328179</v>
      </c>
      <c r="H16" s="26">
        <v>42740939</v>
      </c>
      <c r="I16" s="25">
        <v>44193416</v>
      </c>
      <c r="J16" s="25">
        <v>45356983</v>
      </c>
      <c r="K16" s="24">
        <v>46782034</v>
      </c>
      <c r="L16" s="24"/>
      <c r="M16" s="24"/>
      <c r="N16" s="66"/>
      <c r="O16" s="33"/>
      <c r="P16" s="2">
        <f t="shared" si="0"/>
        <v>323787153</v>
      </c>
    </row>
    <row r="17" spans="1:24" ht="27" customHeight="1" x14ac:dyDescent="0.4">
      <c r="A17" s="11" t="s">
        <v>7</v>
      </c>
      <c r="B17" s="12"/>
      <c r="C17" s="12"/>
      <c r="D17" s="35"/>
      <c r="E17" s="36"/>
      <c r="H17" s="34"/>
      <c r="J17" s="34"/>
      <c r="K17" s="33"/>
      <c r="O17" s="3"/>
    </row>
    <row r="18" spans="1:24" ht="27" customHeight="1" x14ac:dyDescent="0.4">
      <c r="A18" s="13" t="s">
        <v>8</v>
      </c>
      <c r="B18" s="31">
        <v>144447000</v>
      </c>
      <c r="C18" s="15">
        <v>0</v>
      </c>
      <c r="D18" s="16">
        <v>17633767</v>
      </c>
      <c r="E18" s="4">
        <v>12431025</v>
      </c>
      <c r="F18" s="4">
        <v>14394956</v>
      </c>
      <c r="G18" s="4">
        <v>9418849</v>
      </c>
      <c r="H18" s="25">
        <v>17207802</v>
      </c>
      <c r="I18" s="22">
        <v>10047173</v>
      </c>
      <c r="J18" s="25">
        <v>21131094</v>
      </c>
      <c r="K18" s="24">
        <v>11478985</v>
      </c>
      <c r="L18" s="4"/>
      <c r="M18" s="4"/>
      <c r="N18" s="4"/>
      <c r="O18" s="3"/>
      <c r="P18" s="36">
        <f>SUM(D18:O18)</f>
        <v>113743651</v>
      </c>
    </row>
    <row r="19" spans="1:24" ht="27" customHeight="1" x14ac:dyDescent="0.4">
      <c r="A19" s="13" t="s">
        <v>9</v>
      </c>
      <c r="B19" s="31">
        <v>39860000</v>
      </c>
      <c r="C19" s="15">
        <v>0</v>
      </c>
      <c r="D19" s="16">
        <v>2758360</v>
      </c>
      <c r="E19" s="29">
        <f>146223+108442</f>
        <v>254665</v>
      </c>
      <c r="F19" s="29">
        <v>3882682</v>
      </c>
      <c r="G19" s="28">
        <v>2295671</v>
      </c>
      <c r="H19" s="25">
        <v>2910422</v>
      </c>
      <c r="I19" s="22">
        <v>3238710</v>
      </c>
      <c r="J19" s="25">
        <v>4307647</v>
      </c>
      <c r="K19" s="24">
        <v>7908215</v>
      </c>
      <c r="L19" s="4"/>
      <c r="M19" s="4"/>
      <c r="N19" s="4"/>
      <c r="O19" s="3"/>
      <c r="P19" s="36">
        <f t="shared" ref="P19" si="1">SUM(D19:O19)</f>
        <v>27556372</v>
      </c>
      <c r="X19" s="3"/>
    </row>
    <row r="20" spans="1:24" ht="27" customHeight="1" x14ac:dyDescent="0.4">
      <c r="A20" s="13" t="s">
        <v>10</v>
      </c>
      <c r="B20" s="31">
        <v>33261500</v>
      </c>
      <c r="C20" s="15">
        <v>0</v>
      </c>
      <c r="D20" s="16">
        <v>1695854</v>
      </c>
      <c r="E20" s="37">
        <v>2942425</v>
      </c>
      <c r="F20" s="4">
        <v>4130586</v>
      </c>
      <c r="G20" s="28">
        <v>2657363</v>
      </c>
      <c r="H20" s="25">
        <v>3710670</v>
      </c>
      <c r="I20" s="22">
        <v>2658729</v>
      </c>
      <c r="J20" s="25">
        <v>3692359</v>
      </c>
      <c r="K20" s="24">
        <v>3213701</v>
      </c>
      <c r="L20" s="4"/>
      <c r="M20" s="4"/>
      <c r="N20" s="4"/>
      <c r="O20" s="3"/>
      <c r="P20" s="36">
        <f>SUM(D20:O20)</f>
        <v>24701687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32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3628070</v>
      </c>
      <c r="C22" s="15">
        <v>0</v>
      </c>
      <c r="D22" s="16">
        <v>351517</v>
      </c>
      <c r="E22" s="29">
        <v>116632</v>
      </c>
      <c r="F22" s="4">
        <v>342012</v>
      </c>
      <c r="G22" s="28">
        <v>825274</v>
      </c>
      <c r="H22" s="26">
        <v>98813</v>
      </c>
      <c r="I22" s="22">
        <v>604139</v>
      </c>
      <c r="J22" s="25">
        <v>610224</v>
      </c>
      <c r="K22" s="24">
        <v>211083</v>
      </c>
      <c r="L22" s="4"/>
      <c r="M22" s="4"/>
      <c r="N22" s="4"/>
      <c r="O22" s="3"/>
      <c r="P22" s="36">
        <f t="shared" si="2"/>
        <v>3159694</v>
      </c>
      <c r="X22" s="3"/>
    </row>
    <row r="23" spans="1:24" ht="27" customHeight="1" x14ac:dyDescent="0.4">
      <c r="A23" s="13" t="s">
        <v>13</v>
      </c>
      <c r="B23" s="31">
        <v>113856676</v>
      </c>
      <c r="C23" s="15">
        <v>0</v>
      </c>
      <c r="D23" s="16">
        <v>7332440</v>
      </c>
      <c r="E23" s="29">
        <f>5540818+1334420</f>
        <v>6875238</v>
      </c>
      <c r="F23" s="29">
        <v>9786255</v>
      </c>
      <c r="G23" s="28">
        <v>7608847</v>
      </c>
      <c r="H23" s="16">
        <v>7856054</v>
      </c>
      <c r="I23" s="25">
        <v>8917182</v>
      </c>
      <c r="J23" s="16">
        <v>8251896</v>
      </c>
      <c r="K23" s="16">
        <v>6869609</v>
      </c>
      <c r="L23" s="16"/>
      <c r="M23" s="16"/>
      <c r="N23" s="16"/>
      <c r="O23" s="16"/>
      <c r="P23" s="36">
        <f>SUM(D23:O23)</f>
        <v>63497521</v>
      </c>
      <c r="X23" s="3"/>
    </row>
    <row r="24" spans="1:24" ht="49.5" x14ac:dyDescent="0.4">
      <c r="A24" s="41" t="s">
        <v>14</v>
      </c>
      <c r="B24" s="31">
        <v>110349200</v>
      </c>
      <c r="C24" s="15">
        <v>0</v>
      </c>
      <c r="D24" s="16">
        <v>8980784</v>
      </c>
      <c r="E24" s="16">
        <v>6363552</v>
      </c>
      <c r="F24" s="16">
        <v>11631800</v>
      </c>
      <c r="G24" s="16">
        <v>14353632</v>
      </c>
      <c r="H24" s="16">
        <v>8930056</v>
      </c>
      <c r="I24" s="16">
        <v>8632962</v>
      </c>
      <c r="J24" s="16">
        <v>13898605</v>
      </c>
      <c r="K24" s="16">
        <v>8822766</v>
      </c>
      <c r="L24" s="16"/>
      <c r="M24" s="42"/>
      <c r="N24" s="29"/>
      <c r="O24" s="42"/>
      <c r="P24" s="43">
        <f t="shared" si="2"/>
        <v>81614157</v>
      </c>
      <c r="X24" s="3"/>
    </row>
    <row r="25" spans="1:24" ht="48" customHeight="1" x14ac:dyDescent="0.4">
      <c r="A25" s="41" t="s">
        <v>15</v>
      </c>
      <c r="B25" s="31">
        <v>1308982706</v>
      </c>
      <c r="C25" s="15">
        <v>0</v>
      </c>
      <c r="D25" s="16">
        <v>135986233</v>
      </c>
      <c r="E25" s="44">
        <f>1012699+60202847+1026</f>
        <v>61216572</v>
      </c>
      <c r="F25" s="16">
        <v>117827004</v>
      </c>
      <c r="G25" s="45">
        <v>116591302</v>
      </c>
      <c r="H25" s="25">
        <v>117039396</v>
      </c>
      <c r="I25" s="25">
        <v>100177970</v>
      </c>
      <c r="J25" s="25">
        <v>94090009</v>
      </c>
      <c r="K25" s="25">
        <v>111299214</v>
      </c>
      <c r="L25" s="25"/>
      <c r="M25" s="25"/>
      <c r="N25" s="67"/>
      <c r="O25" s="25"/>
      <c r="P25" s="25">
        <f t="shared" si="2"/>
        <v>854227700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32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H27" s="34"/>
      <c r="J27" s="34"/>
      <c r="K27" s="33"/>
      <c r="N27" s="29"/>
      <c r="O27" s="3"/>
      <c r="X27" s="3"/>
    </row>
    <row r="28" spans="1:24" ht="27" customHeight="1" x14ac:dyDescent="0.4">
      <c r="A28" s="13" t="s">
        <v>18</v>
      </c>
      <c r="B28" s="31">
        <v>64260000</v>
      </c>
      <c r="C28" s="15">
        <v>0</v>
      </c>
      <c r="D28" s="16">
        <v>1749314</v>
      </c>
      <c r="E28" s="29">
        <f>620031+13998-3503</f>
        <v>630526</v>
      </c>
      <c r="F28" s="28">
        <v>6614392</v>
      </c>
      <c r="G28" s="28">
        <v>6826381</v>
      </c>
      <c r="H28" s="16">
        <v>9669402</v>
      </c>
      <c r="I28" s="45">
        <v>4590353</v>
      </c>
      <c r="J28" s="45">
        <v>8137763</v>
      </c>
      <c r="K28" s="24">
        <v>7145255</v>
      </c>
      <c r="L28" s="4"/>
      <c r="M28" s="4"/>
      <c r="N28" s="24"/>
      <c r="O28" s="3"/>
      <c r="P28" s="36">
        <f>SUM(D28:O28)</f>
        <v>45363386</v>
      </c>
      <c r="X28" s="3"/>
    </row>
    <row r="29" spans="1:24" ht="27" customHeight="1" x14ac:dyDescent="0.4">
      <c r="A29" s="13" t="s">
        <v>19</v>
      </c>
      <c r="B29" s="31">
        <v>5445000</v>
      </c>
      <c r="C29" s="15">
        <v>0</v>
      </c>
      <c r="D29" s="16">
        <v>9085</v>
      </c>
      <c r="E29" s="29">
        <v>387540</v>
      </c>
      <c r="F29" s="28">
        <v>77292</v>
      </c>
      <c r="G29" s="28">
        <v>65242</v>
      </c>
      <c r="H29" s="16">
        <v>145723</v>
      </c>
      <c r="I29" s="45">
        <v>10670</v>
      </c>
      <c r="J29" s="45">
        <v>206411</v>
      </c>
      <c r="K29" s="16">
        <v>0</v>
      </c>
      <c r="L29" s="4"/>
      <c r="M29" s="4"/>
      <c r="N29" s="4"/>
      <c r="O29" s="3"/>
      <c r="P29" s="36">
        <f>SUM(D29:O29)</f>
        <v>901963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32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32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32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32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102159562</v>
      </c>
      <c r="C34" s="15">
        <v>0</v>
      </c>
      <c r="D34" s="2">
        <v>6122187</v>
      </c>
      <c r="E34" s="2">
        <f>11716799-4600390+25000</f>
        <v>7141409</v>
      </c>
      <c r="F34" s="68">
        <v>7318162</v>
      </c>
      <c r="G34" s="68">
        <v>8057321</v>
      </c>
      <c r="H34" s="68">
        <v>7443267</v>
      </c>
      <c r="I34" s="68">
        <v>7913640</v>
      </c>
      <c r="J34" s="68">
        <v>6983715</v>
      </c>
      <c r="K34" s="68">
        <v>7996791</v>
      </c>
      <c r="L34" s="45"/>
      <c r="M34" s="45"/>
      <c r="N34" s="45"/>
      <c r="O34" s="45"/>
      <c r="P34" s="45">
        <f>SUM(D34:O34)</f>
        <v>58976492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>
        <v>0</v>
      </c>
      <c r="E35" s="29">
        <v>0</v>
      </c>
      <c r="F35" s="47"/>
      <c r="G35" s="29"/>
      <c r="H35" s="32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206483774</v>
      </c>
      <c r="C36" s="15">
        <v>0</v>
      </c>
      <c r="D36" s="2">
        <v>5245624</v>
      </c>
      <c r="E36" s="29">
        <v>16225293</v>
      </c>
      <c r="F36" s="28">
        <v>21084231</v>
      </c>
      <c r="G36" s="28">
        <v>14883050</v>
      </c>
      <c r="H36" s="45">
        <v>17680562</v>
      </c>
      <c r="I36" s="45">
        <v>16288931</v>
      </c>
      <c r="J36" s="45">
        <v>19072035</v>
      </c>
      <c r="K36" s="24">
        <v>16468024</v>
      </c>
      <c r="L36" s="4"/>
      <c r="M36" s="4"/>
      <c r="N36" s="4"/>
      <c r="O36" s="3"/>
      <c r="P36" s="36">
        <f>SUM(D36:O36)</f>
        <v>126947750</v>
      </c>
      <c r="X36" s="3"/>
    </row>
    <row r="37" spans="1:24" ht="27" customHeight="1" x14ac:dyDescent="0.4">
      <c r="A37" s="11" t="s">
        <v>27</v>
      </c>
      <c r="B37" s="12"/>
      <c r="C37" s="12"/>
      <c r="H37" s="34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59300000</v>
      </c>
      <c r="C38" s="15">
        <v>0</v>
      </c>
      <c r="D38" s="29">
        <v>4501343</v>
      </c>
      <c r="E38" s="16">
        <f>217875+3124116+124400+2622568</f>
        <v>6088959</v>
      </c>
      <c r="F38" s="45">
        <v>5274901</v>
      </c>
      <c r="G38" s="28">
        <v>2978801</v>
      </c>
      <c r="H38" s="45">
        <v>6439267</v>
      </c>
      <c r="I38" s="45">
        <v>4225121</v>
      </c>
      <c r="J38" s="45">
        <v>6256401</v>
      </c>
      <c r="K38" s="24">
        <v>4125896</v>
      </c>
      <c r="L38" s="24"/>
      <c r="M38" s="4"/>
      <c r="N38" s="4"/>
      <c r="O38" s="3"/>
      <c r="P38" s="36">
        <f>SUM(D38:O38)</f>
        <v>39890689</v>
      </c>
    </row>
    <row r="39" spans="1:24" ht="12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32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32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32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32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32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32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50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32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32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32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32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32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32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H53" s="34"/>
      <c r="J53" s="34"/>
      <c r="K53" s="33"/>
      <c r="O53" s="3"/>
    </row>
    <row r="54" spans="1:24" ht="27" customHeight="1" x14ac:dyDescent="0.4">
      <c r="A54" s="13" t="s">
        <v>43</v>
      </c>
      <c r="B54" s="31">
        <v>230000000</v>
      </c>
      <c r="C54" s="15">
        <v>0</v>
      </c>
      <c r="D54" s="29">
        <v>10390843</v>
      </c>
      <c r="E54" s="29">
        <f>6267255+39296858</f>
        <v>45564113</v>
      </c>
      <c r="F54" s="29">
        <v>37462300</v>
      </c>
      <c r="G54" s="28">
        <v>18901325</v>
      </c>
      <c r="H54" s="45">
        <v>71583847</v>
      </c>
      <c r="I54" s="28">
        <v>5519324</v>
      </c>
      <c r="J54" s="45">
        <v>2843846</v>
      </c>
      <c r="K54" s="24">
        <v>45603031</v>
      </c>
      <c r="L54" s="4"/>
      <c r="M54" s="4"/>
      <c r="N54" s="4"/>
      <c r="O54" s="3"/>
      <c r="P54" s="36">
        <f>SUM(D54:O54)</f>
        <v>237868629</v>
      </c>
    </row>
    <row r="55" spans="1:24" ht="45.75" customHeight="1" x14ac:dyDescent="0.4">
      <c r="A55" s="46" t="s">
        <v>44</v>
      </c>
      <c r="B55" s="32">
        <v>80000000</v>
      </c>
      <c r="C55" s="15">
        <v>0</v>
      </c>
      <c r="D55" s="68">
        <v>5863961</v>
      </c>
      <c r="E55" s="68">
        <v>22239390</v>
      </c>
      <c r="F55" s="68">
        <v>7695761</v>
      </c>
      <c r="G55" s="68">
        <v>41380623</v>
      </c>
      <c r="H55" s="68">
        <v>69730629</v>
      </c>
      <c r="I55" s="68">
        <v>13438811</v>
      </c>
      <c r="J55" s="32">
        <v>34966</v>
      </c>
      <c r="K55" s="24">
        <v>2267082</v>
      </c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162651223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40000000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/>
      <c r="E58" s="29"/>
      <c r="F58" s="29"/>
      <c r="G58" s="28"/>
      <c r="H58" s="28"/>
      <c r="I58" s="28"/>
      <c r="J58" s="45"/>
      <c r="K58" s="24"/>
      <c r="L58" s="3"/>
      <c r="M58" s="4"/>
      <c r="N58" s="4"/>
      <c r="O58" s="3"/>
      <c r="P58" s="36">
        <f>SUM(D58:O58)</f>
        <v>0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32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>
        <v>50000000</v>
      </c>
      <c r="C62" s="15"/>
      <c r="D62" s="29"/>
      <c r="E62" s="29"/>
      <c r="F62" s="29"/>
      <c r="G62" s="15"/>
      <c r="H62" s="15"/>
      <c r="I62" s="15"/>
      <c r="J62" s="32"/>
      <c r="K62" s="68">
        <v>2889396</v>
      </c>
      <c r="L62" s="32"/>
      <c r="M62" s="32"/>
      <c r="N62" s="36"/>
      <c r="O62" s="15"/>
      <c r="P62" s="36">
        <f t="shared" si="6"/>
        <v>2889396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/>
      <c r="C64" s="15">
        <v>0</v>
      </c>
      <c r="D64" s="29"/>
      <c r="E64" s="16"/>
      <c r="F64" s="29"/>
      <c r="G64" s="15"/>
      <c r="H64" s="2"/>
      <c r="I64" s="15"/>
      <c r="J64" s="32"/>
      <c r="K64" s="51"/>
      <c r="L64" s="15"/>
      <c r="M64" s="4"/>
      <c r="N64" s="4"/>
      <c r="O64" s="3"/>
      <c r="P64" s="36">
        <f t="shared" ref="P64:P74" si="8">SUM(D64:O64)</f>
        <v>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7221271422</v>
      </c>
      <c r="C84" s="56">
        <f>SUM(C12:C83)</f>
        <v>0</v>
      </c>
      <c r="D84" s="57">
        <f>SUM(D11:D83)</f>
        <v>507552072</v>
      </c>
      <c r="E84" s="57">
        <f>SUM(E12:E83)</f>
        <v>455961684</v>
      </c>
      <c r="F84" s="57">
        <f>SUM(F11:F83)</f>
        <v>567720966</v>
      </c>
      <c r="G84" s="57">
        <f>SUM(G11:G83)</f>
        <v>682069822</v>
      </c>
      <c r="H84" s="57">
        <f>SUM(H11:H83)</f>
        <v>709101893</v>
      </c>
      <c r="I84" s="57">
        <f>SUM(I12:I83)</f>
        <v>548641993</v>
      </c>
      <c r="J84" s="71">
        <f>SUM(J11:J83)</f>
        <v>663906316</v>
      </c>
      <c r="K84" s="58">
        <f>SUM(K12:K83)</f>
        <v>640072860</v>
      </c>
      <c r="L84" s="59">
        <f>SUM(L12:L83)</f>
        <v>0</v>
      </c>
      <c r="M84" s="59">
        <f>SUM(M12:M83)</f>
        <v>0</v>
      </c>
      <c r="N84" s="59">
        <f>SUM(N12:N83)</f>
        <v>0</v>
      </c>
      <c r="O84" s="60">
        <f>SUM(O11:O83)</f>
        <v>0</v>
      </c>
      <c r="P84" s="56">
        <f>SUM(P12:P83)</f>
        <v>4775027606</v>
      </c>
    </row>
    <row r="85" spans="1:22" x14ac:dyDescent="0.4">
      <c r="B85" s="15"/>
      <c r="C85" s="61"/>
      <c r="J85" s="34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E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J89" s="3"/>
      <c r="P89" s="4"/>
    </row>
    <row r="90" spans="1:22" x14ac:dyDescent="0.4">
      <c r="A90" s="72"/>
      <c r="B90" s="72"/>
      <c r="J90" s="3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3"/>
      <c r="K91" s="1"/>
      <c r="L91" s="1"/>
      <c r="M91" s="1"/>
      <c r="N91" s="1"/>
    </row>
    <row r="92" spans="1:22" s="5" customFormat="1" ht="27" x14ac:dyDescent="0.4">
      <c r="A92" s="85" t="s">
        <v>95</v>
      </c>
      <c r="B92" s="85"/>
      <c r="C92" s="64"/>
      <c r="D92" s="64"/>
      <c r="E92" s="64"/>
      <c r="F92" s="64"/>
      <c r="G92" s="64"/>
      <c r="H92" s="85" t="s">
        <v>96</v>
      </c>
      <c r="I92" s="85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2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3"/>
      <c r="K94" s="1"/>
      <c r="L94" s="1"/>
      <c r="M94" s="1"/>
      <c r="N94" s="1"/>
    </row>
    <row r="95" spans="1:22" s="5" customFormat="1" ht="27" x14ac:dyDescent="0.4">
      <c r="A95" s="86" t="s">
        <v>98</v>
      </c>
      <c r="B95" s="86"/>
      <c r="C95" s="64"/>
      <c r="D95" s="64"/>
      <c r="E95" s="64"/>
      <c r="F95" s="64"/>
      <c r="G95" s="64"/>
      <c r="H95" s="86" t="s">
        <v>100</v>
      </c>
      <c r="I95" s="86"/>
      <c r="J95" s="1"/>
      <c r="K95" s="1"/>
      <c r="L95" s="1"/>
      <c r="M95" s="1"/>
      <c r="N95" s="1"/>
    </row>
    <row r="96" spans="1:22" s="5" customFormat="1" ht="27" x14ac:dyDescent="0.4">
      <c r="A96" s="85" t="s">
        <v>99</v>
      </c>
      <c r="B96" s="85"/>
      <c r="C96" s="64"/>
      <c r="D96" s="64"/>
      <c r="E96" s="64"/>
      <c r="F96" s="64"/>
      <c r="G96" s="64"/>
      <c r="H96" s="85" t="s">
        <v>97</v>
      </c>
      <c r="I96" s="85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72"/>
      <c r="B100" s="72"/>
      <c r="H100" s="72"/>
      <c r="I100" s="72"/>
      <c r="J100" s="84"/>
      <c r="K100" s="72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73"/>
      <c r="B103" s="73"/>
      <c r="H103" s="73"/>
      <c r="I103" s="73"/>
      <c r="J103" s="73"/>
      <c r="K103" s="73"/>
      <c r="P103" s="3"/>
    </row>
    <row r="104" spans="1:22" x14ac:dyDescent="0.4">
      <c r="A104" s="72"/>
      <c r="B104" s="72"/>
      <c r="H104" s="72"/>
      <c r="I104" s="72"/>
      <c r="J104" s="72"/>
      <c r="K104" s="72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73"/>
      <c r="B110" s="73"/>
      <c r="H110" s="73"/>
      <c r="I110" s="73"/>
      <c r="J110" s="73"/>
      <c r="K110" s="73"/>
    </row>
    <row r="111" spans="1:22" x14ac:dyDescent="0.4">
      <c r="A111" s="72"/>
      <c r="B111" s="72"/>
      <c r="H111" s="72"/>
      <c r="I111" s="72"/>
      <c r="J111" s="72"/>
      <c r="K111" s="72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2025-05-12T15:04:22Z</cp:lastPrinted>
  <dcterms:created xsi:type="dcterms:W3CDTF">2021-07-29T18:58:50Z</dcterms:created>
  <dcterms:modified xsi:type="dcterms:W3CDTF">2025-09-09T18:53:35Z</dcterms:modified>
</cp:coreProperties>
</file>