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xr:revisionPtr revIDLastSave="0" documentId="13_ncr:1_{1BEA476D-2976-4749-B7E0-6DC99CD5FB53}" xr6:coauthVersionLast="36" xr6:coauthVersionMax="36" xr10:uidLastSave="{00000000-0000-0000-0000-000000000000}"/>
  <bookViews>
    <workbookView xWindow="0" yWindow="0" windowWidth="12690" windowHeight="529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8" i="2" l="1"/>
  <c r="K54" i="2"/>
  <c r="K38" i="2" l="1"/>
  <c r="K34" i="2"/>
  <c r="K28" i="2"/>
  <c r="K23" i="2"/>
  <c r="K19" i="2"/>
  <c r="K13" i="2"/>
  <c r="K12" i="2"/>
  <c r="H84" i="2" l="1"/>
  <c r="I84" i="2"/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<sst xmlns="http://schemas.openxmlformats.org/spreadsheetml/2006/main" count="101" uniqueCount="101">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</sst>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0" fontId="9" fillId="0" borderId="0" xfId="0" applyFont="1"/>
    <xf numFmtId="166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166" fontId="3" fillId="0" borderId="0" xfId="0" applyNumberFormat="1" applyFont="1" applyFill="1" applyAlignment="1">
      <alignment horizontal="left" vertical="center" wrapText="1"/>
    </xf>
    <xf numFmtId="164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1" applyFont="1" applyFill="1" applyAlignment="1">
      <alignment horizontal="center" vertical="center" wrapText="1"/>
    </xf>
    <xf numFmtId="166" fontId="5" fillId="4" borderId="2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topLeftCell="A76" zoomScale="60" zoomScaleNormal="60" zoomScaleSheetLayoutView="30" workbookViewId="0">
      <selection activeCell="B105" sqref="B105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21.28515625" style="2" bestFit="1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7" t="s">
        <v>93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7" x14ac:dyDescent="0.3">
      <c r="A4" s="71">
        <v>2023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7" ht="21" customHeight="1" x14ac:dyDescent="0.3">
      <c r="A5" s="67" t="s">
        <v>90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7" ht="21.75" customHeight="1" x14ac:dyDescent="0.3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8" spans="1:17" ht="25.5" customHeight="1" x14ac:dyDescent="0.3">
      <c r="A8" s="68" t="s">
        <v>65</v>
      </c>
      <c r="B8" s="69" t="s">
        <v>92</v>
      </c>
      <c r="C8" s="69" t="s">
        <v>91</v>
      </c>
      <c r="D8" s="64" t="s">
        <v>89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6"/>
    </row>
    <row r="9" spans="1:17" x14ac:dyDescent="0.3">
      <c r="A9" s="68"/>
      <c r="B9" s="70"/>
      <c r="C9" s="70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7">
        <v>184664359</v>
      </c>
      <c r="G12" s="44">
        <f>39512393+37809050+75029991+84440245+1516540+3653078+10461424</f>
        <v>252422721</v>
      </c>
      <c r="H12" s="57">
        <v>228672288</v>
      </c>
      <c r="I12" s="12">
        <v>247142469</v>
      </c>
      <c r="J12" s="45">
        <v>254636659</v>
      </c>
      <c r="K12" s="75">
        <f>33999274+32208554+64609693+104585489+1218646+3568360+11419363</f>
        <v>251609379</v>
      </c>
      <c r="L12" s="13"/>
      <c r="M12" s="13"/>
      <c r="N12" s="13"/>
      <c r="O12" s="16"/>
      <c r="P12" s="14">
        <f>SUM(D12:O12)</f>
        <v>1781961663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>
        <v>6061196</v>
      </c>
      <c r="J13" s="25">
        <v>5695519</v>
      </c>
      <c r="K13" s="25">
        <f>3029301+3774464</f>
        <v>6803765</v>
      </c>
      <c r="L13" s="13"/>
      <c r="M13" s="13"/>
      <c r="N13" s="13"/>
      <c r="O13" s="16"/>
      <c r="P13" s="14">
        <f t="shared" ref="P13:P16" si="0">SUM(D13:O13)</f>
        <v>46599853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>
        <v>452000</v>
      </c>
      <c r="J14" s="19">
        <v>654000</v>
      </c>
      <c r="K14" s="25">
        <v>1242000</v>
      </c>
      <c r="L14" s="13"/>
      <c r="M14" s="13"/>
      <c r="N14" s="13"/>
      <c r="O14" s="16"/>
      <c r="P14" s="14">
        <f t="shared" si="0"/>
        <v>6506328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>
        <v>91968826</v>
      </c>
      <c r="J15" s="19">
        <v>29437114</v>
      </c>
      <c r="K15" s="25">
        <v>12159880</v>
      </c>
      <c r="L15" s="13"/>
      <c r="M15" s="13"/>
      <c r="N15" s="13"/>
      <c r="O15" s="16"/>
      <c r="P15" s="14">
        <f t="shared" si="0"/>
        <v>264934704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>
        <v>35899339</v>
      </c>
      <c r="J16" s="19">
        <v>36151314</v>
      </c>
      <c r="K16" s="25">
        <v>36556519</v>
      </c>
      <c r="L16" s="25"/>
      <c r="M16" s="25"/>
      <c r="N16" s="25"/>
      <c r="O16" s="24"/>
      <c r="P16" s="14">
        <f t="shared" si="0"/>
        <v>264927227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>
        <v>13015467</v>
      </c>
      <c r="K18" s="25">
        <v>11131128</v>
      </c>
      <c r="L18" s="13"/>
      <c r="M18" s="13"/>
      <c r="N18" s="13"/>
      <c r="O18" s="16"/>
      <c r="P18" s="17">
        <f>SUM(D18:O18)</f>
        <v>86711227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>
        <v>6042674</v>
      </c>
      <c r="K19" s="25">
        <f>2585268+5361454</f>
        <v>7946722</v>
      </c>
      <c r="L19" s="13"/>
      <c r="M19" s="13"/>
      <c r="N19" s="13"/>
      <c r="O19" s="16"/>
      <c r="P19" s="17">
        <f t="shared" ref="P19" si="1">SUM(D19:O19)</f>
        <v>88578700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2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>
        <v>3663116</v>
      </c>
      <c r="K20" s="25">
        <v>3236115</v>
      </c>
      <c r="L20" s="13"/>
      <c r="M20" s="13"/>
      <c r="N20" s="13"/>
      <c r="O20" s="16"/>
      <c r="P20" s="17">
        <f>SUM(D20:O20)</f>
        <v>26969258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77">
        <v>0</v>
      </c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>
        <v>1798503</v>
      </c>
      <c r="J22" s="19">
        <v>1020550</v>
      </c>
      <c r="K22" s="25">
        <v>815594</v>
      </c>
      <c r="L22" s="13"/>
      <c r="M22" s="13"/>
      <c r="N22" s="13"/>
      <c r="O22" s="16"/>
      <c r="P22" s="17">
        <f t="shared" si="2"/>
        <v>6563615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>
        <v>6132843</v>
      </c>
      <c r="K23" s="18">
        <f>964336+6625483</f>
        <v>7589819</v>
      </c>
      <c r="L23" s="18"/>
      <c r="M23" s="18"/>
      <c r="N23" s="18"/>
      <c r="O23" s="18"/>
      <c r="P23" s="17">
        <f t="shared" si="2"/>
        <v>67699457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>
        <v>37990042</v>
      </c>
      <c r="K24" s="18">
        <v>49794017</v>
      </c>
      <c r="L24" s="18"/>
      <c r="M24" s="50"/>
      <c r="N24" s="50"/>
      <c r="O24" s="50"/>
      <c r="P24" s="51">
        <f t="shared" si="2"/>
        <v>240382724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3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>
        <v>162479583</v>
      </c>
      <c r="K25" s="25">
        <v>63930562</v>
      </c>
      <c r="L25" s="25"/>
      <c r="M25" s="25"/>
      <c r="N25" s="32"/>
      <c r="O25" s="24"/>
      <c r="P25" s="17">
        <f t="shared" si="2"/>
        <v>756682698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>
        <v>5998474</v>
      </c>
      <c r="K28" s="25">
        <f>4373001+7576884</f>
        <v>11949885</v>
      </c>
      <c r="L28" s="13"/>
      <c r="M28" s="13"/>
      <c r="N28" s="13"/>
      <c r="O28" s="16"/>
      <c r="P28" s="17">
        <f>SUM(D28:O28)</f>
        <v>52959306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>
        <v>149385</v>
      </c>
      <c r="K29" s="25">
        <v>194735</v>
      </c>
      <c r="L29" s="13"/>
      <c r="M29" s="13"/>
      <c r="N29" s="13"/>
      <c r="O29" s="16"/>
      <c r="P29" s="17">
        <f>SUM(D29:O29)</f>
        <v>1638919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>
        <v>7039892</v>
      </c>
      <c r="K34" s="25">
        <f>6614912+176485</f>
        <v>6791397</v>
      </c>
      <c r="L34" s="13"/>
      <c r="M34" s="13"/>
      <c r="N34" s="13"/>
      <c r="O34" s="16"/>
      <c r="P34" s="17">
        <f>SUM(D34:O34)</f>
        <v>53253471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6">
        <v>0</v>
      </c>
      <c r="G35" s="15">
        <v>0</v>
      </c>
      <c r="H35" s="10">
        <v>0</v>
      </c>
      <c r="I35" s="21">
        <v>0</v>
      </c>
      <c r="J35" s="58">
        <v>0</v>
      </c>
      <c r="K35" s="18">
        <v>0</v>
      </c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>
        <v>18323625</v>
      </c>
      <c r="K36" s="25">
        <v>18961635</v>
      </c>
      <c r="L36" s="13"/>
      <c r="M36" s="13"/>
      <c r="N36" s="13"/>
      <c r="O36" s="16"/>
      <c r="P36" s="17">
        <f>SUM(D36:O36)</f>
        <v>143560216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>
        <v>7690908</v>
      </c>
      <c r="K38" s="25">
        <f>100000+172095+1264925+153627+2466768</f>
        <v>4157415</v>
      </c>
      <c r="L38" s="13"/>
      <c r="M38" s="13"/>
      <c r="N38" s="13"/>
      <c r="O38" s="16"/>
      <c r="P38" s="17">
        <f>SUM(D38:O38)</f>
        <v>45674055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>
        <v>19189570</v>
      </c>
      <c r="K54" s="25">
        <f>17160661+5789820</f>
        <v>22950481</v>
      </c>
      <c r="L54" s="13"/>
      <c r="M54" s="13"/>
      <c r="N54" s="13"/>
      <c r="O54" s="16"/>
      <c r="P54" s="17">
        <f>SUM(D54:O54)</f>
        <v>104338794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5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>
        <v>2803870</v>
      </c>
      <c r="K57" s="76">
        <v>11215480</v>
      </c>
      <c r="L57" s="10"/>
      <c r="M57" s="10"/>
      <c r="N57" s="10"/>
      <c r="O57" s="10"/>
      <c r="P57" s="17">
        <f t="shared" si="6"/>
        <v>31017130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>
        <v>3519727</v>
      </c>
      <c r="K58" s="25">
        <f>107395199-101786175-11810</f>
        <v>5597214</v>
      </c>
      <c r="L58" s="16"/>
      <c r="M58" s="13"/>
      <c r="N58" s="13"/>
      <c r="O58" s="16"/>
      <c r="P58" s="17">
        <f>SUM(D58:O58)</f>
        <v>79885130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>
        <v>7583559</v>
      </c>
      <c r="K64" s="76">
        <v>0</v>
      </c>
      <c r="L64" s="10"/>
      <c r="M64" s="13"/>
      <c r="N64" s="13"/>
      <c r="O64" s="16"/>
      <c r="P64" s="17">
        <f t="shared" ref="P64:P74" si="8">SUM(D64:O64)</f>
        <v>160491383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629217891</v>
      </c>
      <c r="K84" s="78">
        <f>SUM(K12:K83)</f>
        <v>534633742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4311335858</v>
      </c>
    </row>
    <row r="85" spans="1:22" x14ac:dyDescent="0.3">
      <c r="B85" s="10"/>
      <c r="C85" s="30"/>
    </row>
    <row r="86" spans="1:22" x14ac:dyDescent="0.3">
      <c r="D86" s="16"/>
      <c r="E86" s="54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1"/>
      <c r="B89" s="61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4" t="s">
        <v>95</v>
      </c>
      <c r="B91" s="74"/>
      <c r="C91" s="1"/>
      <c r="D91" s="1"/>
      <c r="E91" s="1"/>
      <c r="F91" s="1"/>
      <c r="G91" s="1"/>
      <c r="H91" s="60" t="s">
        <v>96</v>
      </c>
      <c r="I91" s="60"/>
      <c r="J91" s="1"/>
      <c r="K91" s="1"/>
      <c r="L91" s="1"/>
      <c r="M91" s="1"/>
      <c r="N91" s="1"/>
    </row>
    <row r="92" spans="1:22" customFormat="1" ht="15.75" x14ac:dyDescent="0.25">
      <c r="A92" s="5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59" t="s">
        <v>98</v>
      </c>
      <c r="B94" s="59"/>
      <c r="C94" s="1"/>
      <c r="D94" s="1"/>
      <c r="E94" s="1"/>
      <c r="F94" s="1"/>
      <c r="G94" s="1"/>
      <c r="H94" s="59" t="s">
        <v>100</v>
      </c>
      <c r="I94" s="59"/>
      <c r="J94" s="1"/>
      <c r="K94" s="1"/>
      <c r="L94" s="1"/>
      <c r="M94" s="1"/>
      <c r="N94" s="1"/>
    </row>
    <row r="95" spans="1:22" customFormat="1" ht="15.75" x14ac:dyDescent="0.25">
      <c r="A95" s="60" t="s">
        <v>99</v>
      </c>
      <c r="B95" s="60"/>
      <c r="C95" s="1"/>
      <c r="D95" s="1"/>
      <c r="E95" s="1"/>
      <c r="F95" s="1"/>
      <c r="G95" s="1"/>
      <c r="H95" s="60" t="s">
        <v>97</v>
      </c>
      <c r="I95" s="60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1"/>
      <c r="B99" s="61"/>
      <c r="H99" s="61"/>
      <c r="I99" s="61"/>
      <c r="J99" s="73"/>
      <c r="K99" s="61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2"/>
      <c r="B102" s="62"/>
      <c r="H102" s="62"/>
      <c r="I102" s="62"/>
      <c r="J102" s="62"/>
      <c r="K102" s="62"/>
      <c r="P102" s="16"/>
    </row>
    <row r="103" spans="1:16" x14ac:dyDescent="0.3">
      <c r="A103" s="61"/>
      <c r="B103" s="61"/>
      <c r="H103" s="61"/>
      <c r="I103" s="61"/>
      <c r="J103" s="61"/>
      <c r="K103" s="61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2"/>
      <c r="B109" s="62"/>
      <c r="H109" s="62"/>
      <c r="I109" s="62"/>
      <c r="J109" s="62"/>
      <c r="K109" s="62"/>
    </row>
    <row r="110" spans="1:16" x14ac:dyDescent="0.3">
      <c r="A110" s="61"/>
      <c r="B110" s="61"/>
      <c r="H110" s="61"/>
      <c r="I110" s="61"/>
      <c r="J110" s="61"/>
      <c r="K110" s="61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2023-09-08T19:30:44Z</cp:lastPrinted>
  <dcterms:created xsi:type="dcterms:W3CDTF">2021-07-29T18:58:50Z</dcterms:created>
  <dcterms:modified xsi:type="dcterms:W3CDTF">2023-09-08T19:32:57Z</dcterms:modified>
</cp:coreProperties>
</file>