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ON PRESUPUESTARIA 2023\"/>
    </mc:Choice>
  </mc:AlternateContent>
  <xr:revisionPtr revIDLastSave="0" documentId="13_ncr:1_{7DB36525-7ABC-4C99-B4F4-1E6AAA23BFF5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2" l="1"/>
  <c r="G13" i="2"/>
  <c r="G19" i="2"/>
  <c r="G54" i="2"/>
  <c r="G38" i="2"/>
  <c r="G34" i="2"/>
  <c r="G28" i="2"/>
  <c r="G23" i="2"/>
  <c r="G16" i="2"/>
  <c r="G12" i="2"/>
  <c r="F84" i="2" l="1"/>
  <c r="E38" i="2" l="1"/>
  <c r="E25" i="2" l="1"/>
  <c r="E12" i="2"/>
  <c r="E23" i="2" l="1"/>
  <c r="E19" i="2"/>
  <c r="E16" i="2"/>
  <c r="E13" i="2"/>
  <c r="E84" i="2" l="1"/>
  <c r="P37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I84" i="2"/>
  <c r="H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<sst xmlns="http://schemas.openxmlformats.org/spreadsheetml/2006/main" count="101" uniqueCount="101">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</sst>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/>
    <xf numFmtId="0" fontId="5" fillId="0" borderId="0" xfId="0" applyFont="1" applyAlignment="1">
      <alignment horizontal="left" indent="1"/>
    </xf>
    <xf numFmtId="165" fontId="5" fillId="0" borderId="0" xfId="0" applyNumberFormat="1" applyFont="1"/>
    <xf numFmtId="0" fontId="3" fillId="0" borderId="0" xfId="0" applyFont="1" applyAlignment="1">
      <alignment horizontal="left" indent="2"/>
    </xf>
    <xf numFmtId="165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6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6" fontId="3" fillId="0" borderId="0" xfId="0" applyNumberFormat="1" applyFont="1"/>
    <xf numFmtId="166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6" fontId="3" fillId="0" borderId="0" xfId="0" applyNumberFormat="1" applyFont="1" applyAlignment="1">
      <alignment vertical="center" wrapText="1"/>
    </xf>
    <xf numFmtId="165" fontId="3" fillId="0" borderId="0" xfId="0" applyNumberFormat="1" applyFont="1" applyFill="1"/>
    <xf numFmtId="166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6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5" fontId="5" fillId="4" borderId="2" xfId="0" applyNumberFormat="1" applyFont="1" applyFill="1" applyBorder="1"/>
    <xf numFmtId="37" fontId="5" fillId="4" borderId="2" xfId="0" applyNumberFormat="1" applyFont="1" applyFill="1" applyBorder="1"/>
    <xf numFmtId="167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164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6" fontId="3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/>
    <xf numFmtId="165" fontId="5" fillId="0" borderId="1" xfId="0" applyNumberFormat="1" applyFont="1" applyFill="1" applyBorder="1"/>
    <xf numFmtId="4" fontId="3" fillId="0" borderId="0" xfId="1" applyNumberFormat="1" applyFont="1" applyFill="1"/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6" fontId="3" fillId="5" borderId="0" xfId="0" applyNumberFormat="1" applyFont="1" applyFill="1" applyAlignment="1">
      <alignment vertical="center" wrapText="1"/>
    </xf>
    <xf numFmtId="166" fontId="3" fillId="0" borderId="0" xfId="1" applyNumberFormat="1" applyFont="1"/>
    <xf numFmtId="0" fontId="9" fillId="0" borderId="0" xfId="0" applyFont="1"/>
    <xf numFmtId="166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164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164" fontId="4" fillId="2" borderId="3" xfId="1" applyFont="1" applyFill="1" applyBorder="1" applyAlignment="1">
      <alignment horizontal="center" vertical="center" wrapText="1"/>
    </xf>
    <xf numFmtId="164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3"/>
  <sheetViews>
    <sheetView showGridLines="0" tabSelected="1" zoomScale="60" zoomScaleNormal="60" zoomScaleSheetLayoutView="30" workbookViewId="0">
      <selection activeCell="D111" sqref="D111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4" t="s">
        <v>93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7" x14ac:dyDescent="0.3">
      <c r="A4" s="68">
        <v>2023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7" ht="21" customHeight="1" x14ac:dyDescent="0.3">
      <c r="A5" s="64" t="s">
        <v>90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7" ht="21.75" customHeight="1" x14ac:dyDescent="0.3">
      <c r="A6" s="60" t="s">
        <v>75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8" spans="1:17" ht="25.5" customHeight="1" x14ac:dyDescent="0.3">
      <c r="A8" s="65" t="s">
        <v>65</v>
      </c>
      <c r="B8" s="66" t="s">
        <v>92</v>
      </c>
      <c r="C8" s="66" t="s">
        <v>91</v>
      </c>
      <c r="D8" s="61" t="s">
        <v>89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3"/>
    </row>
    <row r="9" spans="1:17" x14ac:dyDescent="0.3">
      <c r="A9" s="65"/>
      <c r="B9" s="67"/>
      <c r="C9" s="67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>
        <f>29192119+26563993+52026064+31948475+1446810+6469114+12294308+9891749</f>
        <v>169832632</v>
      </c>
      <c r="F12" s="44">
        <v>184664359</v>
      </c>
      <c r="G12" s="12">
        <f>39512393+37809050+75029991+84440245+1516540+3653078+10461424</f>
        <v>252422721</v>
      </c>
      <c r="H12" s="12"/>
      <c r="I12" s="12"/>
      <c r="J12" s="45"/>
      <c r="K12" s="50"/>
      <c r="L12" s="13"/>
      <c r="M12" s="13"/>
      <c r="N12" s="13"/>
      <c r="O12" s="16"/>
      <c r="P12" s="14">
        <f>SUM(D12:O12)</f>
        <v>799900868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>
        <f>3718174+1567498</f>
        <v>5285672</v>
      </c>
      <c r="F13" s="42">
        <v>5237128</v>
      </c>
      <c r="G13" s="13">
        <f>2811507+3414785</f>
        <v>6226292</v>
      </c>
      <c r="H13" s="13"/>
      <c r="I13" s="13"/>
      <c r="J13" s="25"/>
      <c r="K13" s="24"/>
      <c r="L13" s="13"/>
      <c r="M13" s="13"/>
      <c r="N13" s="13"/>
      <c r="O13" s="16"/>
      <c r="P13" s="14">
        <f t="shared" ref="P13:P16" si="0">SUM(D13:O13)</f>
        <v>21731587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>
        <v>1372644</v>
      </c>
      <c r="F14" s="43">
        <v>688000</v>
      </c>
      <c r="G14" s="19">
        <v>1403845</v>
      </c>
      <c r="H14" s="19"/>
      <c r="I14" s="11"/>
      <c r="J14" s="19"/>
      <c r="K14" s="24"/>
      <c r="L14" s="13"/>
      <c r="M14" s="13"/>
      <c r="N14" s="13"/>
      <c r="O14" s="16"/>
      <c r="P14" s="14">
        <f t="shared" si="0"/>
        <v>3574489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21">
        <v>14554500</v>
      </c>
      <c r="H15" s="11"/>
      <c r="I15" s="11"/>
      <c r="J15" s="19"/>
      <c r="K15" s="24"/>
      <c r="L15" s="13"/>
      <c r="M15" s="13"/>
      <c r="N15" s="13"/>
      <c r="O15" s="16"/>
      <c r="P15" s="14">
        <f t="shared" si="0"/>
        <v>109889762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>
        <f>48997844-11438090-949749</f>
        <v>36610005</v>
      </c>
      <c r="F16" s="23">
        <v>26523145</v>
      </c>
      <c r="G16" s="23">
        <f>58039397-10461424-14554500-945281</f>
        <v>32078192</v>
      </c>
      <c r="H16" s="19"/>
      <c r="I16" s="19"/>
      <c r="J16" s="19"/>
      <c r="K16" s="24"/>
      <c r="L16" s="25"/>
      <c r="M16" s="25"/>
      <c r="N16" s="25"/>
      <c r="O16" s="24"/>
      <c r="P16" s="14">
        <f t="shared" si="0"/>
        <v>123385505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>
        <v>11818139</v>
      </c>
      <c r="H18" s="11"/>
      <c r="I18" s="11"/>
      <c r="J18" s="19"/>
      <c r="K18" s="24"/>
      <c r="L18" s="13"/>
      <c r="M18" s="13"/>
      <c r="N18" s="13"/>
      <c r="O18" s="16"/>
      <c r="P18" s="17">
        <f>SUM(D18:O18)</f>
        <v>40506478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>
        <f>10314699+998862</f>
        <v>11313561</v>
      </c>
      <c r="H19" s="11"/>
      <c r="I19" s="11"/>
      <c r="J19" s="19"/>
      <c r="K19" s="24"/>
      <c r="L19" s="13"/>
      <c r="M19" s="13"/>
      <c r="N19" s="13"/>
      <c r="O19" s="16"/>
      <c r="P19" s="17">
        <f t="shared" ref="P19" si="1">SUM(D19:O19)</f>
        <v>63406392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53">
        <v>3125324</v>
      </c>
      <c r="F20" s="13">
        <v>4134123</v>
      </c>
      <c r="G20" s="21">
        <v>2456273</v>
      </c>
      <c r="H20" s="11"/>
      <c r="I20" s="11"/>
      <c r="J20" s="19"/>
      <c r="K20" s="24"/>
      <c r="L20" s="13"/>
      <c r="M20" s="13"/>
      <c r="N20" s="13"/>
      <c r="O20" s="16"/>
      <c r="P20" s="17">
        <f>SUM(D20:O20)</f>
        <v>12882282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/>
      <c r="I21" s="21"/>
      <c r="J21" s="47"/>
      <c r="K21" s="47"/>
      <c r="L21" s="26"/>
      <c r="M21" s="26"/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>
        <v>963656</v>
      </c>
      <c r="H22" s="11"/>
      <c r="I22" s="11"/>
      <c r="J22" s="19"/>
      <c r="K22" s="24"/>
      <c r="L22" s="13"/>
      <c r="M22" s="13"/>
      <c r="N22" s="13"/>
      <c r="O22" s="16"/>
      <c r="P22" s="17">
        <f t="shared" si="2"/>
        <v>2100461</v>
      </c>
      <c r="X22" s="16"/>
    </row>
    <row r="23" spans="1:24" x14ac:dyDescent="0.3">
      <c r="A23" s="9" t="s">
        <v>13</v>
      </c>
      <c r="B23" s="36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>
        <f>17525491+945280</f>
        <v>18470771</v>
      </c>
      <c r="H23" s="26"/>
      <c r="I23" s="11"/>
      <c r="J23" s="18"/>
      <c r="K23" s="18"/>
      <c r="L23" s="18"/>
      <c r="M23" s="18"/>
      <c r="N23" s="18"/>
      <c r="O23" s="18"/>
      <c r="P23" s="17">
        <f t="shared" si="2"/>
        <v>35219511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>
        <v>25712550</v>
      </c>
      <c r="H24" s="18"/>
      <c r="I24" s="18"/>
      <c r="J24" s="18"/>
      <c r="K24" s="18"/>
      <c r="L24" s="18"/>
      <c r="M24" s="51"/>
      <c r="N24" s="51"/>
      <c r="O24" s="51"/>
      <c r="P24" s="52">
        <f t="shared" si="2"/>
        <v>103529666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54">
        <f>7511573+806341+5389896+29795+3098866+1490421+46555589+1830333+10458731+7101264+123748</f>
        <v>84396557</v>
      </c>
      <c r="F25" s="18">
        <v>96362091</v>
      </c>
      <c r="G25" s="23">
        <f>2694775+479029+1802554+886505+7979978+42070608+2707684+12141703+10525941-100398</f>
        <v>81188379</v>
      </c>
      <c r="H25" s="19"/>
      <c r="I25" s="19"/>
      <c r="J25" s="19"/>
      <c r="K25" s="24"/>
      <c r="L25" s="25"/>
      <c r="M25" s="25"/>
      <c r="N25" s="32"/>
      <c r="O25" s="24"/>
      <c r="P25" s="17">
        <f t="shared" si="2"/>
        <v>323822296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/>
      <c r="I26" s="26"/>
      <c r="J26" s="47"/>
      <c r="K26" s="47"/>
      <c r="L26" s="15"/>
      <c r="M26" s="15"/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>
        <f>8092273+700419</f>
        <v>8792692</v>
      </c>
      <c r="H28" s="21"/>
      <c r="I28" s="23"/>
      <c r="J28" s="23"/>
      <c r="K28" s="24"/>
      <c r="L28" s="13"/>
      <c r="M28" s="13"/>
      <c r="N28" s="13"/>
      <c r="O28" s="16"/>
      <c r="P28" s="17">
        <f>SUM(D28:O28)</f>
        <v>16097504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>
        <v>8758</v>
      </c>
      <c r="H29" s="21"/>
      <c r="I29" s="23"/>
      <c r="J29" s="23"/>
      <c r="K29" s="24"/>
      <c r="L29" s="13"/>
      <c r="M29" s="13"/>
      <c r="N29" s="13"/>
      <c r="O29" s="16"/>
      <c r="P29" s="17">
        <f>SUM(D29:O29)</f>
        <v>642838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/>
      <c r="I30" s="21"/>
      <c r="J30" s="23"/>
      <c r="K30" s="18"/>
      <c r="L30" s="15"/>
      <c r="M30" s="15"/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/>
      <c r="I31" s="21"/>
      <c r="J31" s="23"/>
      <c r="K31" s="18"/>
      <c r="L31" s="15"/>
      <c r="M31" s="15"/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/>
      <c r="I32" s="21"/>
      <c r="J32" s="23"/>
      <c r="K32" s="18"/>
      <c r="L32" s="15"/>
      <c r="M32" s="15"/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/>
      <c r="I33" s="21"/>
      <c r="J33" s="23"/>
      <c r="K33" s="18"/>
      <c r="L33" s="15"/>
      <c r="M33" s="15"/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>
        <f>7115985+353613</f>
        <v>7469598</v>
      </c>
      <c r="H34" s="21"/>
      <c r="I34" s="21"/>
      <c r="J34" s="23"/>
      <c r="K34" s="24"/>
      <c r="L34" s="13"/>
      <c r="M34" s="13"/>
      <c r="N34" s="13"/>
      <c r="O34" s="16"/>
      <c r="P34" s="17">
        <f>SUM(D34:O34)</f>
        <v>25910471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57">
        <v>0</v>
      </c>
      <c r="G35" s="15">
        <v>0</v>
      </c>
      <c r="H35" s="10"/>
      <c r="I35" s="21"/>
      <c r="J35" s="18"/>
      <c r="K35" s="18"/>
      <c r="L35" s="15"/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>
        <v>14819997</v>
      </c>
      <c r="H36" s="21"/>
      <c r="I36" s="23"/>
      <c r="J36" s="23"/>
      <c r="K36" s="24"/>
      <c r="L36" s="13"/>
      <c r="M36" s="13"/>
      <c r="N36" s="13"/>
      <c r="O36" s="16"/>
      <c r="P36" s="17">
        <f>SUM(D36:O36)</f>
        <v>66163160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P37" s="2">
        <f>SUM(D37:O37)</f>
        <v>0</v>
      </c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>
        <f>2672328+9421902+643158+235000+131142</f>
        <v>13103530</v>
      </c>
      <c r="H38" s="21"/>
      <c r="I38" s="21"/>
      <c r="J38" s="23"/>
      <c r="K38" s="24"/>
      <c r="L38" s="13"/>
      <c r="M38" s="13"/>
      <c r="N38" s="13"/>
      <c r="O38" s="16"/>
      <c r="P38" s="17">
        <f>SUM(D38:O38)</f>
        <v>23329785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/>
      <c r="I39" s="10"/>
      <c r="J39" s="22"/>
      <c r="K39" s="22"/>
      <c r="L39" s="10"/>
      <c r="M39" s="10"/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/>
      <c r="I40" s="10"/>
      <c r="J40" s="22"/>
      <c r="K40" s="22"/>
      <c r="L40" s="10"/>
      <c r="M40" s="10"/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/>
      <c r="I41" s="10"/>
      <c r="J41" s="22"/>
      <c r="K41" s="22"/>
      <c r="L41" s="10"/>
      <c r="M41" s="10"/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/>
      <c r="I42" s="10"/>
      <c r="J42" s="22"/>
      <c r="K42" s="22"/>
      <c r="L42" s="10"/>
      <c r="M42" s="10"/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/>
      <c r="I43" s="22"/>
      <c r="J43" s="22"/>
      <c r="K43" s="22"/>
      <c r="L43" s="22"/>
      <c r="M43" s="22"/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/>
      <c r="I44" s="10"/>
      <c r="J44" s="22"/>
      <c r="K44" s="22"/>
      <c r="L44" s="10"/>
      <c r="M44" s="10"/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/>
      <c r="I45" s="10"/>
      <c r="J45" s="22"/>
      <c r="K45" s="22"/>
      <c r="L45" s="10"/>
      <c r="M45" s="10"/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/>
      <c r="I47" s="10"/>
      <c r="J47" s="22"/>
      <c r="K47" s="22"/>
      <c r="L47" s="10"/>
      <c r="M47" s="10"/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/>
      <c r="I48" s="10"/>
      <c r="J48" s="22"/>
      <c r="K48" s="22"/>
      <c r="L48" s="10"/>
      <c r="M48" s="10"/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/>
      <c r="I49" s="10"/>
      <c r="J49" s="22"/>
      <c r="K49" s="22"/>
      <c r="L49" s="10"/>
      <c r="M49" s="10"/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/>
      <c r="I50" s="10"/>
      <c r="J50" s="22"/>
      <c r="K50" s="22"/>
      <c r="L50" s="10"/>
      <c r="M50" s="10"/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/>
      <c r="I51" s="10"/>
      <c r="J51" s="22"/>
      <c r="K51" s="22"/>
      <c r="L51" s="10"/>
      <c r="M51" s="10"/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/>
      <c r="I52" s="10"/>
      <c r="J52" s="22"/>
      <c r="K52" s="22"/>
      <c r="L52" s="10"/>
      <c r="M52" s="10"/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>
        <f>9819292+2536169</f>
        <v>12355461</v>
      </c>
      <c r="H54" s="21"/>
      <c r="I54" s="21"/>
      <c r="J54" s="23"/>
      <c r="K54" s="24"/>
      <c r="L54" s="13"/>
      <c r="M54" s="13"/>
      <c r="N54" s="13"/>
      <c r="O54" s="16"/>
      <c r="P54" s="17">
        <f>SUM(D54:O54)</f>
        <v>28642993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/>
      <c r="I55" s="10"/>
      <c r="J55" s="22"/>
      <c r="K55" s="22"/>
      <c r="L55" s="10"/>
      <c r="M55" s="10"/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/>
      <c r="I56" s="10"/>
      <c r="J56" s="22"/>
      <c r="K56" s="22"/>
      <c r="L56" s="10"/>
      <c r="M56" s="10"/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>
        <v>0</v>
      </c>
      <c r="H57" s="10"/>
      <c r="I57" s="10"/>
      <c r="J57" s="22"/>
      <c r="K57" s="22"/>
      <c r="L57" s="10"/>
      <c r="M57" s="10"/>
      <c r="N57" s="10"/>
      <c r="O57" s="10"/>
      <c r="P57" s="17">
        <f t="shared" si="6"/>
        <v>11390040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>
        <v>664920</v>
      </c>
      <c r="H58" s="21"/>
      <c r="I58" s="21"/>
      <c r="J58" s="23"/>
      <c r="K58" s="24"/>
      <c r="L58" s="16"/>
      <c r="M58" s="13"/>
      <c r="N58" s="13"/>
      <c r="O58" s="16"/>
      <c r="P58" s="17">
        <f>SUM(D58:O58)</f>
        <v>54946112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/>
      <c r="I59" s="10"/>
      <c r="J59" s="22"/>
      <c r="K59" s="22"/>
      <c r="L59" s="10"/>
      <c r="M59" s="10"/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/>
      <c r="I60" s="10"/>
      <c r="J60" s="22"/>
      <c r="K60" s="22"/>
      <c r="L60" s="10"/>
      <c r="M60" s="10"/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/>
      <c r="I61" s="10"/>
      <c r="J61" s="10"/>
      <c r="K61" s="22"/>
      <c r="L61" s="10"/>
      <c r="M61" s="10"/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>
        <v>1309128</v>
      </c>
      <c r="H64" s="10"/>
      <c r="I64" s="10"/>
      <c r="J64" s="22"/>
      <c r="K64" s="22"/>
      <c r="L64" s="10"/>
      <c r="M64" s="13"/>
      <c r="N64" s="13"/>
      <c r="O64" s="16"/>
      <c r="P64" s="17">
        <f t="shared" ref="P64:P74" si="8">SUM(D64:O64)</f>
        <v>6455892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>
        <f>SUM(F11:F83)</f>
        <v>475118331</v>
      </c>
      <c r="G84" s="29">
        <f>SUM(G11:G83)</f>
        <v>517132963</v>
      </c>
      <c r="H84" s="29">
        <f>SUM(H11:H83)</f>
        <v>0</v>
      </c>
      <c r="I84" s="29">
        <f>SUM(I12:I83)</f>
        <v>0</v>
      </c>
      <c r="J84" s="29">
        <f>SUM(J11:J83)</f>
        <v>0</v>
      </c>
      <c r="K84" s="28">
        <f>SUM(K12:K83)</f>
        <v>0</v>
      </c>
      <c r="L84" s="28">
        <f>SUM(L12:L83)</f>
        <v>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SUM(P12:P83)</f>
        <v>1873528092</v>
      </c>
    </row>
    <row r="85" spans="1:22" x14ac:dyDescent="0.3">
      <c r="B85" s="10"/>
      <c r="C85" s="30"/>
    </row>
    <row r="86" spans="1:22" x14ac:dyDescent="0.3">
      <c r="D86" s="16"/>
      <c r="E86" s="55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P88" s="13"/>
    </row>
    <row r="89" spans="1:22" x14ac:dyDescent="0.3">
      <c r="A89" s="58"/>
      <c r="B89" s="58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70" t="s">
        <v>95</v>
      </c>
      <c r="B91" s="70"/>
      <c r="C91" s="1"/>
      <c r="D91" s="1"/>
      <c r="E91" s="1"/>
      <c r="F91" s="1"/>
      <c r="G91" s="1"/>
      <c r="H91" s="71" t="s">
        <v>96</v>
      </c>
      <c r="I91" s="71"/>
      <c r="J91" s="1"/>
      <c r="K91" s="1"/>
      <c r="L91" s="1"/>
      <c r="M91" s="1"/>
      <c r="N91" s="1"/>
    </row>
    <row r="92" spans="1:22" customFormat="1" ht="15.75" x14ac:dyDescent="0.25">
      <c r="A92" s="5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5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72" t="s">
        <v>98</v>
      </c>
      <c r="B94" s="72"/>
      <c r="C94" s="1"/>
      <c r="D94" s="1"/>
      <c r="E94" s="1"/>
      <c r="F94" s="1"/>
      <c r="G94" s="1"/>
      <c r="H94" s="72" t="s">
        <v>100</v>
      </c>
      <c r="I94" s="72"/>
      <c r="J94" s="1"/>
      <c r="K94" s="1"/>
      <c r="L94" s="1"/>
      <c r="M94" s="1"/>
      <c r="N94" s="1"/>
    </row>
    <row r="95" spans="1:22" customFormat="1" ht="15.75" x14ac:dyDescent="0.25">
      <c r="A95" s="71" t="s">
        <v>99</v>
      </c>
      <c r="B95" s="71"/>
      <c r="C95" s="1"/>
      <c r="D95" s="1"/>
      <c r="E95" s="1"/>
      <c r="F95" s="1"/>
      <c r="G95" s="1"/>
      <c r="H95" s="71" t="s">
        <v>97</v>
      </c>
      <c r="I95" s="71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58"/>
      <c r="B99" s="58"/>
      <c r="H99" s="58"/>
      <c r="I99" s="58"/>
      <c r="J99" s="58"/>
      <c r="K99" s="58"/>
    </row>
    <row r="100" spans="1:16" x14ac:dyDescent="0.3">
      <c r="A100" s="31"/>
      <c r="G100" s="38"/>
      <c r="P100" s="16"/>
    </row>
    <row r="101" spans="1:16" x14ac:dyDescent="0.3">
      <c r="A101" s="31"/>
      <c r="G101" s="16"/>
      <c r="P101" s="16"/>
    </row>
    <row r="102" spans="1:16" x14ac:dyDescent="0.3">
      <c r="A102" s="59"/>
      <c r="B102" s="59"/>
      <c r="H102" s="59"/>
      <c r="I102" s="59"/>
      <c r="J102" s="59"/>
      <c r="K102" s="59"/>
      <c r="P102" s="16"/>
    </row>
    <row r="103" spans="1:16" x14ac:dyDescent="0.3">
      <c r="A103" s="58"/>
      <c r="B103" s="58"/>
      <c r="H103" s="58"/>
      <c r="I103" s="58"/>
      <c r="J103" s="58"/>
      <c r="K103" s="58"/>
    </row>
    <row r="104" spans="1:16" x14ac:dyDescent="0.3">
      <c r="G104" s="38"/>
      <c r="P104" s="16"/>
    </row>
    <row r="107" spans="1:16" x14ac:dyDescent="0.3">
      <c r="A107" s="31"/>
      <c r="D107" s="38"/>
    </row>
    <row r="108" spans="1:16" x14ac:dyDescent="0.3">
      <c r="A108" s="31"/>
      <c r="D108" s="16"/>
    </row>
    <row r="109" spans="1:16" x14ac:dyDescent="0.3">
      <c r="A109" s="59"/>
      <c r="B109" s="59"/>
      <c r="H109" s="59"/>
      <c r="I109" s="59"/>
      <c r="J109" s="59"/>
      <c r="K109" s="59"/>
    </row>
    <row r="110" spans="1:16" x14ac:dyDescent="0.3">
      <c r="A110" s="58"/>
      <c r="B110" s="58"/>
      <c r="H110" s="58"/>
      <c r="I110" s="58"/>
      <c r="J110" s="58"/>
      <c r="K110" s="58"/>
    </row>
    <row r="111" spans="1:16" x14ac:dyDescent="0.3">
      <c r="D111" s="38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94:B94"/>
    <mergeCell ref="H94:I94"/>
    <mergeCell ref="A95:B95"/>
    <mergeCell ref="H95:I95"/>
    <mergeCell ref="A110:B110"/>
    <mergeCell ref="H110:I110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Angélica María Hernández Torres</cp:lastModifiedBy>
  <cp:lastPrinted>2023-05-10T18:30:25Z</cp:lastPrinted>
  <dcterms:created xsi:type="dcterms:W3CDTF">2021-07-29T18:58:50Z</dcterms:created>
  <dcterms:modified xsi:type="dcterms:W3CDTF">2023-05-10T18:30:54Z</dcterms:modified>
</cp:coreProperties>
</file>